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45" documentId="8_{EE16AF75-F842-4866-8E17-CDF2C34FE712}" xr6:coauthVersionLast="47" xr6:coauthVersionMax="47" xr10:uidLastSave="{B6A33643-38E3-4F15-B0AF-D49A27B13D24}"/>
  <bookViews>
    <workbookView xWindow="-110" yWindow="-110" windowWidth="19420" windowHeight="10420" activeTab="1" xr2:uid="{06B515F7-E87C-2243-9948-31443E7670DF}"/>
  </bookViews>
  <sheets>
    <sheet name="Results &quot;Variant&quot; samples" sheetId="9" r:id="rId1"/>
    <sheet name="Results &quot;Variant&quot; samples (2)" sheetId="13" r:id="rId2"/>
    <sheet name="Results N2 N1 &quot;Regular&quot; samples" sheetId="11" r:id="rId3"/>
    <sheet name="Results N2 N1 &quot;Regular&quot; sam (2)" sheetId="12" r:id="rId4"/>
    <sheet name="Variant ddPCR data" sheetId="8" r:id="rId5"/>
    <sheet name="Variant N1 N2 ddPCR data" sheetId="10" r:id="rId6"/>
    <sheet name="Regular N1 N2 ddPCR data" sheetId="3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6" hidden="1">'Regular N1 N2 ddPCR data'!$A$1:$BD$1</definedName>
    <definedName name="_xlnm._FilterDatabase" localSheetId="0" hidden="1">'Results "Variant" samples'!$B$2:$J$2</definedName>
    <definedName name="_xlnm._FilterDatabase" localSheetId="2" hidden="1">'Results N2 N1 "Regular" samples'!$B$2:$E$2</definedName>
    <definedName name="_xlnm._FilterDatabase" localSheetId="4" hidden="1">'Variant ddPCR data'!$A$1:$AF$1</definedName>
    <definedName name="_xlnm._FilterDatabase" localSheetId="5" hidden="1">'Variant N1 N2 ddPCR data'!$A$1:$W$1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F2" i="8"/>
  <c r="E2" i="8"/>
  <c r="E3" i="10"/>
  <c r="F3" i="10"/>
  <c r="E4" i="10"/>
  <c r="F4" i="10"/>
  <c r="E5" i="10"/>
  <c r="F5" i="10"/>
  <c r="E6" i="10"/>
  <c r="F6" i="10"/>
  <c r="E7" i="10"/>
  <c r="F7" i="10"/>
  <c r="E8" i="10"/>
  <c r="F8" i="10"/>
  <c r="E9" i="10"/>
  <c r="F9" i="10"/>
  <c r="E10" i="10"/>
  <c r="F10" i="10"/>
  <c r="E11" i="10"/>
  <c r="F11" i="10"/>
  <c r="E12" i="10"/>
  <c r="F12" i="10"/>
  <c r="E13" i="10"/>
  <c r="F13" i="10"/>
  <c r="E14" i="10"/>
  <c r="F14" i="10"/>
  <c r="E15" i="10"/>
  <c r="F15" i="10"/>
  <c r="E16" i="10"/>
  <c r="F16" i="10"/>
  <c r="E17" i="10"/>
  <c r="F17" i="10"/>
  <c r="E18" i="10"/>
  <c r="F18" i="10"/>
  <c r="E19" i="10"/>
  <c r="F19" i="10"/>
  <c r="E20" i="10"/>
  <c r="F20" i="10"/>
  <c r="E21" i="10"/>
  <c r="F21" i="10"/>
  <c r="E22" i="10"/>
  <c r="F22" i="10"/>
  <c r="E23" i="10"/>
  <c r="F23" i="10"/>
  <c r="E24" i="10"/>
  <c r="F24" i="10"/>
  <c r="E25" i="10"/>
  <c r="F25" i="10"/>
  <c r="E26" i="10"/>
  <c r="F26" i="10"/>
  <c r="E27" i="10"/>
  <c r="F27" i="10"/>
  <c r="E28" i="10"/>
  <c r="F28" i="10"/>
  <c r="E29" i="10"/>
  <c r="F29" i="10"/>
  <c r="E30" i="10"/>
  <c r="F30" i="10"/>
  <c r="E31" i="10"/>
  <c r="F31" i="10"/>
  <c r="E32" i="10"/>
  <c r="F32" i="10"/>
  <c r="E33" i="10"/>
  <c r="F33" i="10"/>
  <c r="F2" i="10"/>
  <c r="E2" i="10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<sst xmlns="http://schemas.openxmlformats.org/spreadsheetml/2006/main" count="1526" uniqueCount="259">
  <si>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</si>
  <si>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</si>
  <si>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</si>
  <si>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</si>
  <si>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</si>
  <si>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</si>
  <si>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</si>
  <si>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</si>
  <si>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</si>
  <si>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</si>
  <si>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</si>
  <si>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</si>
  <si>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</si>
  <si>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</si>
  <si>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</si>
  <si>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</si>
  <si>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</si>
  <si>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</si>
  <si>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</si>
  <si>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</si>
  <si>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</si>
  <si>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</si>
  <si>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</si>
  <si>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</si>
  <si>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</si>
  <si>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</si>
  <si>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</si>
  <si>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</si>
  <si>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</si>
  <si>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</si>
  <si>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</si>
  <si>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</si>
  <si>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</si>
  <si>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</si>
  <si>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</si>
  <si>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</si>
  <si>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</si>
  <si>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</si>
  <si>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</si>
  <si>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</si>
  <si>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</si>
  <si>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</si>
  <si>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</si>
  <si>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</si>
  <si>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</si>
  <si>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</si>
  <si>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</si>
  <si>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</si>
  <si>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</si>
  <si>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</si>
  <si>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</si>
  <si>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</si>
  <si>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</si>
  <si>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</si>
  <si>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</si>
  <si>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</si>
  <si>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</si>
  <si>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</si>
  <si>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</si>
  <si>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</si>
  <si>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</si>
  <si>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</si>
  <si>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</si>
  <si>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</si>
  <si>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</si>
  <si>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</si>
  <si>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</si>
  <si>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</si>
  <si>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</si>
  <si>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</si>
  <si>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</si>
  <si>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</si>
  <si>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</si>
  <si>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</si>
  <si>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</si>
  <si>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</si>
  <si>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</si>
  <si>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</si>
  <si>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</si>
  <si>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</si>
  <si>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</si>
  <si>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</si>
  <si>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</si>
  <si>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</si>
  <si>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</si>
  <si>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</si>
  <si>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</si>
  <si>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</si>
  <si>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</si>
  <si>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</si>
  <si>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</si>
  <si>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</si>
  <si>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</si>
  <si>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</si>
  <si>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</si>
  <si>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</si>
  <si>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</si>
  <si>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</si>
  <si>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</si>
  <si>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</si>
  <si>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</si>
  <si>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</si>
  <si>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</si>
  <si>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</si>
  <si>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</si>
  <si>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</si>
  <si>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</si>
  <si>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</si>
  <si>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</si>
  <si>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</si>
  <si>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</si>
  <si>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</si>
  <si>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</si>
  <si>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</si>
  <si>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</si>
  <si>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</si>
  <si>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</si>
  <si>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</si>
  <si>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</si>
  <si>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</si>
  <si>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</si>
  <si>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</si>
  <si>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</si>
  <si>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</si>
  <si>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</si>
  <si>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</si>
  <si>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</si>
  <si>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</si>
  <si>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</si>
  <si>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</si>
  <si>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</si>
  <si>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</si>
  <si>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</si>
  <si>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</si>
  <si>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</si>
  <si>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</si>
  <si>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</si>
  <si>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</si>
  <si>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</si>
  <si>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</si>
  <si>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</si>
  <si>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</si>
  <si>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</si>
  <si>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</si>
  <si>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</si>
  <si>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</si>
  <si>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</si>
  <si>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</si>
  <si>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</si>
  <si>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</si>
  <si>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</si>
  <si>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</si>
  <si>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</si>
  <si>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</si>
  <si>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</si>
  <si>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</si>
  <si>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</si>
  <si>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</si>
  <si>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</si>
  <si>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</si>
  <si>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</si>
  <si>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</si>
  <si>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</si>
  <si>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</si>
  <si>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</si>
  <si>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</si>
  <si>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</si>
  <si>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</si>
  <si>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</si>
  <si>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</si>
  <si>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</si>
  <si>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</si>
  <si>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</si>
  <si>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</si>
  <si>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</si>
  <si>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</si>
  <si>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</si>
  <si>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</si>
  <si>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</si>
  <si>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</si>
  <si>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</si>
  <si>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</si>
  <si>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</si>
  <si>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</si>
  <si>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</si>
  <si>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</si>
  <si>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</si>
  <si>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</si>
  <si>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</si>
  <si>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</si>
  <si>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</si>
  <si>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</si>
  <si>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</si>
  <si>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</si>
  <si>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</si>
  <si>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</si>
  <si>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</si>
  <si>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</si>
  <si>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</si>
  <si>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</si>
  <si>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</si>
  <si>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</si>
  <si>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</si>
  <si>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(5) L452R</t>
  </si>
  <si>
    <t>H08</t>
  </si>
  <si>
    <t>H10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</si>
  <si>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</si>
  <si>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</si>
  <si>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</si>
  <si>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</si>
  <si>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</si>
  <si>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</si>
  <si>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</si>
  <si>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</si>
  <si>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</si>
  <si>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</si>
  <si>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</si>
  <si>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</si>
  <si>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</si>
  <si>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A04</t>
  </si>
  <si>
    <t>A08</t>
  </si>
  <si>
    <t>A10</t>
  </si>
  <si>
    <t>Conc(copies/µl of input sample)</t>
  </si>
  <si>
    <t>RG Conc. (ng/ul)</t>
  </si>
  <si>
    <t>L452R WT</t>
  </si>
  <si>
    <t>Conc input(copies/µL)</t>
  </si>
  <si>
    <t>HEX</t>
  </si>
  <si>
    <t>11112</t>
  </si>
  <si>
    <t>11113</t>
  </si>
  <si>
    <t>11123</t>
  </si>
  <si>
    <t>11124</t>
  </si>
  <si>
    <t>11134</t>
  </si>
  <si>
    <t>11135</t>
  </si>
  <si>
    <t>11142</t>
  </si>
  <si>
    <t>11143</t>
  </si>
  <si>
    <t>11155</t>
  </si>
  <si>
    <t>11156</t>
  </si>
  <si>
    <t>11164</t>
  </si>
  <si>
    <t>11165</t>
  </si>
  <si>
    <t>11171</t>
  </si>
  <si>
    <t>11172</t>
  </si>
  <si>
    <t>11045</t>
  </si>
  <si>
    <t>11056</t>
  </si>
  <si>
    <t>11067</t>
  </si>
  <si>
    <t>11077</t>
  </si>
  <si>
    <t>11086</t>
  </si>
  <si>
    <t>11093</t>
  </si>
  <si>
    <t>11103</t>
  </si>
  <si>
    <t>11115</t>
  </si>
  <si>
    <t>11122</t>
  </si>
  <si>
    <t>11136</t>
  </si>
  <si>
    <t>11148</t>
  </si>
  <si>
    <t>11152</t>
  </si>
  <si>
    <t>11163</t>
  </si>
  <si>
    <t>11173</t>
  </si>
  <si>
    <t>17 (-)</t>
  </si>
  <si>
    <t>18 (+)</t>
  </si>
  <si>
    <t>A11</t>
  </si>
  <si>
    <t>B11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</si>
</sst>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15" fillId="0" borderId="0"/>
  </cellStyleXfs>
  <cellXfs count="212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2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5" fillId="0" borderId="0" xfId="2"/>
    <xf numFmtId="0" fontId="15" fillId="0" borderId="0" xfId="2" applyAlignment="1">
      <alignment horizontal="center" vertical="center"/>
    </xf>
    <xf numFmtId="0" fontId="15" fillId="0" borderId="0" xfId="2" applyAlignment="1">
      <alignment horizontal="center"/>
    </xf>
    <xf numFmtId="2" fontId="15" fillId="0" borderId="0" xfId="2" applyNumberFormat="1" applyAlignment="1">
      <alignment horizont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2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9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20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21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0" fillId="0" borderId="0" xfId="0" applyFont="1"/>
    <xf numFmtId="0" fontId="17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 wrapText="1"/>
    </xf>
    <xf numFmtId="2" fontId="17" fillId="7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14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3" fillId="5" borderId="17" xfId="1" applyFont="1" applyFill="1" applyBorder="1" applyAlignment="1">
      <alignment horizontal="center" vertical="center"/>
    </xf>
    <xf numFmtId="0" fontId="9" fillId="6" borderId="17" xfId="1" applyFill="1" applyBorder="1" applyAlignment="1">
      <alignment horizontal="center" vertical="center"/>
    </xf>
    <xf numFmtId="0" fontId="9" fillId="0" borderId="17" xfId="1" applyBorder="1"/>
    <xf numFmtId="0" fontId="9" fillId="6" borderId="0" xfId="1" applyFont="1" applyFill="1"/>
    <xf numFmtId="0" fontId="9" fillId="5" borderId="0" xfId="1" applyFont="1" applyFill="1"/>
    <xf numFmtId="0" fontId="15" fillId="0" borderId="1" xfId="2" applyBorder="1" applyAlignment="1">
      <alignment horizontal="center" vertical="center"/>
    </xf>
    <xf numFmtId="0" fontId="17" fillId="7" borderId="11" xfId="2" applyFont="1" applyFill="1" applyBorder="1" applyAlignment="1">
      <alignment horizontal="center" vertical="center"/>
    </xf>
    <xf numFmtId="0" fontId="6" fillId="8" borderId="14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7" fillId="8" borderId="15" xfId="0" applyFont="1" applyFill="1" applyBorder="1" applyAlignment="1">
      <alignment horizontal="center"/>
    </xf>
    <xf numFmtId="0" fontId="14" fillId="9" borderId="5" xfId="0" applyFont="1" applyFill="1" applyBorder="1" applyAlignment="1">
      <alignment horizontal="center" vertical="center"/>
    </xf>
    <xf numFmtId="0" fontId="14" fillId="9" borderId="1" xfId="0" applyFont="1" applyFill="1" applyBorder="1" applyAlignment="1">
      <alignment horizontal="center" vertical="center"/>
    </xf>
    <xf numFmtId="0" fontId="14" fillId="9" borderId="6" xfId="0" applyFont="1" applyFill="1" applyBorder="1" applyAlignment="1">
      <alignment horizontal="center" vertical="center"/>
    </xf>
    <xf numFmtId="0" fontId="14" fillId="10" borderId="5" xfId="0" applyFont="1" applyFill="1" applyBorder="1" applyAlignment="1">
      <alignment horizontal="center" vertical="center"/>
    </xf>
    <xf numFmtId="0" fontId="14" fillId="10" borderId="1" xfId="0" applyFont="1" applyFill="1" applyBorder="1" applyAlignment="1">
      <alignment horizontal="center" vertical="center"/>
    </xf>
    <xf numFmtId="0" fontId="14" fillId="10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7" fillId="8" borderId="19" xfId="0" applyFont="1" applyFill="1" applyBorder="1" applyAlignment="1">
      <alignment horizontal="center"/>
    </xf>
    <xf numFmtId="0" fontId="7" fillId="8" borderId="20" xfId="0" applyFont="1" applyFill="1" applyBorder="1" applyAlignment="1">
      <alignment horizontal="center"/>
    </xf>
    <xf numFmtId="0" fontId="7" fillId="8" borderId="21" xfId="0" applyFont="1" applyFill="1" applyBorder="1" applyAlignment="1">
      <alignment horizontal="center"/>
    </xf>
    <xf numFmtId="0" fontId="14" fillId="8" borderId="6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4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2" fontId="18" fillId="7" borderId="23" xfId="2" applyNumberFormat="1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/>
    </xf>
    <xf numFmtId="0" fontId="10" fillId="0" borderId="0" xfId="1" applyFont="1"/>
    <xf numFmtId="0" fontId="9" fillId="0" borderId="0" xfId="1" applyAlignment="1">
      <alignment horizontal="left"/>
    </xf>
    <xf numFmtId="0" fontId="20" fillId="7" borderId="23" xfId="2" applyFont="1" applyFill="1" applyBorder="1" applyAlignment="1">
      <alignment horizontal="center" vertical="center"/>
    </xf>
    <xf numFmtId="2" fontId="20" fillId="7" borderId="23" xfId="2" applyNumberFormat="1" applyFont="1" applyFill="1" applyBorder="1" applyAlignment="1">
      <alignment horizontal="center" vertical="center"/>
    </xf>
    <xf numFmtId="0" fontId="20" fillId="7" borderId="1" xfId="2" applyFont="1" applyFill="1" applyBorder="1" applyAlignment="1">
      <alignment horizontal="center"/>
    </xf>
    <xf numFmtId="0" fontId="15" fillId="6" borderId="23" xfId="2" applyFill="1" applyBorder="1" applyAlignment="1">
      <alignment horizontal="center" vertical="center"/>
    </xf>
    <xf numFmtId="2" fontId="15" fillId="6" borderId="23" xfId="2" applyNumberFormat="1" applyFill="1" applyBorder="1" applyAlignment="1">
      <alignment horizontal="center" vertical="center"/>
    </xf>
    <xf numFmtId="0" fontId="15" fillId="5" borderId="23" xfId="2" applyFill="1" applyBorder="1" applyAlignment="1">
      <alignment horizontal="center" vertical="center"/>
    </xf>
    <xf numFmtId="2" fontId="18" fillId="5" borderId="23" xfId="2" applyNumberFormat="1" applyFont="1" applyFill="1" applyBorder="1" applyAlignment="1">
      <alignment horizontal="center" vertical="center"/>
    </xf>
    <xf numFmtId="2" fontId="15" fillId="5" borderId="23" xfId="2" applyNumberFormat="1" applyFill="1" applyBorder="1" applyAlignment="1">
      <alignment horizontal="center" vertical="center"/>
    </xf>
    <xf numFmtId="0" fontId="0" fillId="0" borderId="0" xfId="0" applyFill="1" applyBorder="1"/>
    <xf numFmtId="0" fontId="0" fillId="0" borderId="0" xfId="0" applyFont="1"/>
    <xf numFmtId="0" fontId="0" fillId="0" borderId="0" xfId="0" applyFont="1" applyAlignment="1">
      <alignment horizontal="left"/>
    </xf>
    <xf numFmtId="0" fontId="7" fillId="0" borderId="3" xfId="0" applyFont="1" applyFill="1" applyBorder="1" applyAlignment="1">
      <alignment horizontal="center"/>
    </xf>
    <xf numFmtId="0" fontId="8" fillId="0" borderId="1" xfId="0" applyFont="1" applyFill="1" applyBorder="1" applyAlignment="1">
      <alignment horizontal="center"/>
    </xf>
    <xf numFmtId="0" fontId="7" fillId="0" borderId="1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/>
    </xf>
    <xf numFmtId="0" fontId="12" fillId="0" borderId="6" xfId="0" applyFont="1" applyFill="1" applyBorder="1" applyAlignment="1">
      <alignment horizontal="center" vertical="center"/>
    </xf>
    <xf numFmtId="0" fontId="14" fillId="0" borderId="6" xfId="0" applyFont="1" applyFill="1" applyBorder="1" applyAlignment="1">
      <alignment horizontal="center" vertical="center"/>
    </xf>
    <xf numFmtId="0" fontId="15" fillId="0" borderId="17" xfId="2" applyFont="1" applyBorder="1" applyAlignment="1">
      <alignment horizontal="center" vertical="center"/>
    </xf>
    <xf numFmtId="0" fontId="15" fillId="0" borderId="18" xfId="2" applyFont="1" applyBorder="1" applyAlignment="1">
      <alignment horizontal="center" vertical="center"/>
    </xf>
    <xf numFmtId="0" fontId="15" fillId="0" borderId="16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 vertical="center"/>
    </xf>
    <xf numFmtId="0" fontId="18" fillId="7" borderId="1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8" fillId="0" borderId="17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2" fontId="15" fillId="11" borderId="25" xfId="2" applyNumberFormat="1" applyFill="1" applyBorder="1" applyAlignment="1">
      <alignment horizontal="center" vertical="center"/>
    </xf>
    <xf numFmtId="2" fontId="15" fillId="11" borderId="26" xfId="2" applyNumberFormat="1" applyFill="1" applyBorder="1" applyAlignment="1">
      <alignment horizontal="center" vertical="center"/>
    </xf>
    <xf numFmtId="2" fontId="15" fillId="11" borderId="25" xfId="2" applyNumberFormat="1" applyFill="1" applyBorder="1" applyAlignment="1">
      <alignment horizontal="center" vertical="center" shrinkToFit="1"/>
    </xf>
    <xf numFmtId="2" fontId="15" fillId="11" borderId="26" xfId="2" applyNumberFormat="1" applyFill="1" applyBorder="1" applyAlignment="1">
      <alignment horizontal="center" vertical="center" shrinkToFit="1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4" xfId="1" applyBorder="1" applyAlignment="1">
      <alignment horizontal="center"/>
    </xf>
    <xf numFmtId="0" fontId="3" fillId="0" borderId="0" xfId="1" applyFont="1" applyAlignment="1">
      <alignment horizontal="center"/>
    </xf>
    <xf numFmtId="0" fontId="1" fillId="0" borderId="0" xfId="2" applyFont="1" applyAlignment="1">
      <alignment horizontal="center" vertical="center"/>
    </xf>
    <xf numFmtId="0" fontId="1" fillId="6" borderId="23" xfId="2" applyFont="1" applyFill="1" applyBorder="1" applyAlignment="1">
      <alignment horizontal="center" vertical="center"/>
    </xf>
    <xf numFmtId="0" fontId="1" fillId="5" borderId="23" xfId="2" applyFont="1" applyFill="1" applyBorder="1" applyAlignment="1">
      <alignment horizontal="center" vertical="center"/>
    </xf>
    <xf numFmtId="0" fontId="1" fillId="0" borderId="0" xfId="2" applyFont="1"/>
    <xf numFmtId="2" fontId="1" fillId="6" borderId="23" xfId="2" applyNumberFormat="1" applyFont="1" applyFill="1" applyBorder="1" applyAlignment="1">
      <alignment horizontal="center" vertical="center"/>
    </xf>
    <xf numFmtId="2" fontId="1" fillId="5" borderId="23" xfId="2" applyNumberFormat="1" applyFont="1" applyFill="1" applyBorder="1" applyAlignment="1">
      <alignment horizontal="center" vertical="center"/>
    </xf>
    <xf numFmtId="2" fontId="1" fillId="0" borderId="0" xfId="2" applyNumberFormat="1" applyFont="1" applyAlignment="1">
      <alignment horizontal="center" vertical="center"/>
    </xf>
    <xf numFmtId="0" fontId="1" fillId="0" borderId="0" xfId="2" applyFont="1" applyAlignment="1"/>
    <xf numFmtId="0" fontId="1" fillId="0" borderId="1" xfId="2" applyFont="1" applyBorder="1" applyAlignment="1">
      <alignment horizontal="center" vertical="center"/>
    </xf>
    <xf numFmtId="0" fontId="1" fillId="0" borderId="1" xfId="2" applyFont="1" applyBorder="1" applyAlignment="1">
      <alignment horizontal="center"/>
    </xf>
    <xf numFmtId="2" fontId="1" fillId="0" borderId="1" xfId="2" applyNumberFormat="1" applyFont="1" applyBorder="1" applyAlignment="1">
      <alignment horizontal="center"/>
    </xf>
    <xf numFmtId="2" fontId="1" fillId="0" borderId="1" xfId="2" applyNumberFormat="1" applyFont="1" applyBorder="1" applyAlignment="1">
      <alignment horizontal="center" vertical="center"/>
    </xf>
    <xf numFmtId="2" fontId="21" fillId="0" borderId="1" xfId="2" applyNumberFormat="1" applyFont="1" applyBorder="1" applyAlignment="1">
      <alignment horizontal="center" vertical="center"/>
    </xf>
    <xf numFmtId="0" fontId="1" fillId="0" borderId="1" xfId="2" applyFont="1" applyBorder="1" applyAlignment="1"/>
    <xf numFmtId="14" fontId="1" fillId="0" borderId="1" xfId="2" applyNumberFormat="1" applyFont="1" applyBorder="1" applyAlignment="1"/>
    <xf numFmtId="0" fontId="21" fillId="0" borderId="1" xfId="2" applyFont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tiff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190500</xdr:colOff>
      <xdr:row>38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E340E2-0983-1140-88E2-BC94C4DD2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2573000" cy="7556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14</xdr:col>
      <xdr:colOff>241300</xdr:colOff>
      <xdr:row>75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FB5BFD8-F58E-F347-BC81-AB9023D18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924800"/>
          <a:ext cx="10972800" cy="745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14</xdr:col>
      <xdr:colOff>736600</xdr:colOff>
      <xdr:row>136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027BA2-7C0C-3445-A73B-494E6E4BC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20929600"/>
          <a:ext cx="11468100" cy="684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14</xdr:col>
      <xdr:colOff>774700</xdr:colOff>
      <xdr:row>171</xdr:row>
      <xdr:rowOff>139700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C22F5F-C9F5-B544-9DE8-9C8F9B65D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8041600"/>
          <a:ext cx="11506200" cy="684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11</xdr:col>
      <xdr:colOff>774700</xdr:colOff>
      <xdr:row>93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3B906F4-65BA-8C4F-A143-CF973CD8E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8496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70" zoomScaleNormal="70" workbookViewId="0">
      <selection activeCell="K185" sqref="K185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35</v>
      </c>
      <c r="C2" s="122" t="s">
        <v>36</v>
      </c>
      <c r="D2" s="107" t="s">
        <v>148</v>
      </c>
      <c r="E2" s="107" t="s">
        <v>149</v>
      </c>
      <c r="F2" s="108" t="s">
        <v>150</v>
      </c>
      <c r="G2" s="108" t="s">
        <v>151</v>
      </c>
      <c r="H2" s="108" t="s">
        <v>152</v>
      </c>
      <c r="I2" s="109" t="s">
        <v>153</v>
      </c>
      <c r="J2" s="109" t="s">
        <v>154</v>
      </c>
    </row>
    <row r="3" spans="2:10">
      <c r="B3" s="142" t="s">
        <v>110</v>
      </c>
      <c r="C3" s="177" t="s">
        <v>241</v>
      </c>
      <c r="D3" s="180"/>
      <c r="E3" s="110" t="s">
        <v>111</v>
      </c>
      <c r="F3" s="111">
        <v>92.113330078125003</v>
      </c>
      <c r="G3" s="111">
        <v>101.8295135498048</v>
      </c>
      <c r="H3" s="111">
        <v>82.417167663574403</v>
      </c>
      <c r="I3" s="181"/>
      <c r="J3" s="181"/>
    </row>
    <row r="4" spans="2:10">
      <c r="B4" s="142" t="s">
        <v>92</v>
      </c>
      <c r="C4" s="178"/>
      <c r="D4" s="180"/>
      <c r="E4" s="110" t="s">
        <v>93</v>
      </c>
      <c r="F4" s="111">
        <v>104.94353027343759</v>
      </c>
      <c r="G4" s="111">
        <v>115.112991333008</v>
      </c>
      <c r="H4" s="111">
        <v>94.795997619628807</v>
      </c>
      <c r="I4" s="181"/>
      <c r="J4" s="181"/>
    </row>
    <row r="5" spans="2:10" hidden="1">
      <c r="B5" s="142"/>
      <c r="C5" s="178"/>
      <c r="D5" s="182" t="s">
        <v>155</v>
      </c>
      <c r="E5" s="143" t="s">
        <v>156</v>
      </c>
      <c r="F5" s="155"/>
      <c r="G5" s="156"/>
      <c r="H5" s="156"/>
      <c r="I5" s="181">
        <f>SUM(F5:F6)</f>
        <v>0</v>
      </c>
      <c r="J5" s="181" t="e">
        <f>F5/(F5+F6)</f>
        <v>#DIV/0!</v>
      </c>
    </row>
    <row r="6" spans="2:10" hidden="1">
      <c r="B6" s="142"/>
      <c r="C6" s="178"/>
      <c r="D6" s="182"/>
      <c r="E6" s="143" t="s">
        <v>157</v>
      </c>
      <c r="F6" s="155"/>
      <c r="G6" s="156"/>
      <c r="H6" s="156"/>
      <c r="I6" s="181"/>
      <c r="J6" s="181"/>
    </row>
    <row r="7" spans="2:10" hidden="1">
      <c r="B7" s="142"/>
      <c r="C7" s="178"/>
      <c r="D7" s="182" t="s">
        <v>25</v>
      </c>
      <c r="E7" s="143" t="s">
        <v>158</v>
      </c>
      <c r="F7" s="155"/>
      <c r="G7" s="156"/>
      <c r="H7" s="156"/>
      <c r="I7" s="181">
        <f>SUM(F7:F8)</f>
        <v>0</v>
      </c>
      <c r="J7" s="181" t="e">
        <f>F7/(F7+F8)</f>
        <v>#DIV/0!</v>
      </c>
    </row>
    <row r="8" spans="2:10" hidden="1">
      <c r="B8" s="142"/>
      <c r="C8" s="178"/>
      <c r="D8" s="182"/>
      <c r="E8" s="143" t="s">
        <v>159</v>
      </c>
      <c r="F8" s="155"/>
      <c r="G8" s="156"/>
      <c r="H8" s="156"/>
      <c r="I8" s="181"/>
      <c r="J8" s="181"/>
    </row>
    <row r="9" spans="2:10" hidden="1">
      <c r="B9" s="142"/>
      <c r="C9" s="178"/>
      <c r="D9" s="182" t="s">
        <v>160</v>
      </c>
      <c r="E9" s="143" t="s">
        <v>161</v>
      </c>
      <c r="F9" s="155"/>
      <c r="G9" s="155"/>
      <c r="H9" s="155"/>
      <c r="I9" s="181">
        <f>SUM(F9:F10)</f>
        <v>0</v>
      </c>
      <c r="J9" s="181" t="e">
        <f>F9/(F9+F10)</f>
        <v>#DIV/0!</v>
      </c>
    </row>
    <row r="10" spans="2:10" hidden="1">
      <c r="B10" s="142"/>
      <c r="C10" s="178"/>
      <c r="D10" s="182"/>
      <c r="E10" s="143" t="s">
        <v>162</v>
      </c>
      <c r="F10" s="155"/>
      <c r="G10" s="155"/>
      <c r="H10" s="155"/>
      <c r="I10" s="181"/>
      <c r="J10" s="181"/>
    </row>
    <row r="11" spans="2:10" hidden="1">
      <c r="B11" s="142"/>
      <c r="C11" s="178"/>
      <c r="D11" s="182" t="s">
        <v>28</v>
      </c>
      <c r="E11" s="143" t="s">
        <v>163</v>
      </c>
      <c r="F11" s="157"/>
      <c r="G11" s="157"/>
      <c r="H11" s="157"/>
      <c r="I11" s="181">
        <f>SUM(F11:F12)</f>
        <v>0</v>
      </c>
      <c r="J11" s="181" t="e">
        <f>F11/(F11+F12)</f>
        <v>#DIV/0!</v>
      </c>
    </row>
    <row r="12" spans="2:10" hidden="1">
      <c r="B12" s="142"/>
      <c r="C12" s="178"/>
      <c r="D12" s="182"/>
      <c r="E12" s="143" t="s">
        <v>164</v>
      </c>
      <c r="F12" s="157"/>
      <c r="G12" s="157"/>
      <c r="H12" s="157"/>
      <c r="I12" s="181"/>
      <c r="J12" s="181"/>
    </row>
    <row r="13" spans="2:10" hidden="1">
      <c r="B13" s="121" t="s">
        <v>126</v>
      </c>
      <c r="C13" s="178"/>
      <c r="D13" s="183" t="s">
        <v>32</v>
      </c>
      <c r="E13" s="110" t="s">
        <v>196</v>
      </c>
      <c r="F13" s="111"/>
      <c r="G13" s="111"/>
      <c r="H13" s="111"/>
      <c r="I13" s="184">
        <f>SUM(F13:F14)</f>
        <v>0</v>
      </c>
      <c r="J13" s="184" t="e">
        <f>F13/(F13+F14)</f>
        <v>#DIV/0!</v>
      </c>
    </row>
    <row r="14" spans="2:10" hidden="1">
      <c r="B14" s="142" t="s">
        <v>126</v>
      </c>
      <c r="C14" s="178"/>
      <c r="D14" s="183"/>
      <c r="E14" s="110" t="s">
        <v>197</v>
      </c>
      <c r="F14" s="111"/>
      <c r="G14" s="111"/>
      <c r="H14" s="111"/>
      <c r="I14" s="184"/>
      <c r="J14" s="184"/>
    </row>
    <row r="15" spans="2:10">
      <c r="B15" s="142" t="s">
        <v>140</v>
      </c>
      <c r="C15" s="178"/>
      <c r="D15" s="185" t="s">
        <v>198</v>
      </c>
      <c r="E15" s="110" t="s">
        <v>201</v>
      </c>
      <c r="F15" s="111">
        <v>29.712832641601601</v>
      </c>
      <c r="G15" s="111">
        <v>35.123134613037116</v>
      </c>
      <c r="H15" s="111">
        <v>24.308744430541999</v>
      </c>
      <c r="I15" s="184">
        <f>SUM(F15:F16)</f>
        <v>29.712832641601601</v>
      </c>
      <c r="J15" s="184">
        <f>F15/(F15+F16)</f>
        <v>1</v>
      </c>
    </row>
    <row r="16" spans="2:10">
      <c r="B16" s="142" t="s">
        <v>140</v>
      </c>
      <c r="C16" s="179"/>
      <c r="D16" s="186"/>
      <c r="E16" s="110" t="s">
        <v>202</v>
      </c>
      <c r="F16" s="111">
        <v>0</v>
      </c>
      <c r="G16" s="111">
        <v>0.76505535840988004</v>
      </c>
      <c r="H16" s="111">
        <v>0</v>
      </c>
      <c r="I16" s="184"/>
      <c r="J16" s="184"/>
    </row>
    <row r="17" spans="2:10">
      <c r="B17" s="142" t="s">
        <v>112</v>
      </c>
      <c r="C17" s="185" t="s">
        <v>242</v>
      </c>
      <c r="D17" s="180"/>
      <c r="E17" s="110" t="s">
        <v>111</v>
      </c>
      <c r="F17" s="111">
        <v>112.2681396484376</v>
      </c>
      <c r="G17" s="111">
        <v>122.9795608520508</v>
      </c>
      <c r="H17" s="111">
        <v>101.5810546875</v>
      </c>
      <c r="I17" s="181"/>
      <c r="J17" s="181"/>
    </row>
    <row r="18" spans="2:10">
      <c r="B18" s="142" t="s">
        <v>94</v>
      </c>
      <c r="C18" s="187"/>
      <c r="D18" s="180"/>
      <c r="E18" s="110" t="s">
        <v>93</v>
      </c>
      <c r="F18" s="111">
        <v>131.1511962890626</v>
      </c>
      <c r="G18" s="111">
        <v>142.77854919433599</v>
      </c>
      <c r="H18" s="111">
        <v>119.55250549316401</v>
      </c>
      <c r="I18" s="181"/>
      <c r="J18" s="181"/>
    </row>
    <row r="19" spans="2:10" hidden="1">
      <c r="B19" s="142"/>
      <c r="C19" s="187"/>
      <c r="D19" s="182" t="s">
        <v>155</v>
      </c>
      <c r="E19" s="143" t="s">
        <v>156</v>
      </c>
      <c r="F19" s="155"/>
      <c r="G19" s="156"/>
      <c r="H19" s="156"/>
      <c r="I19" s="181">
        <f>SUM(F19:F20)</f>
        <v>0</v>
      </c>
      <c r="J19" s="181" t="e">
        <f>F19/(F19+F20)</f>
        <v>#DIV/0!</v>
      </c>
    </row>
    <row r="20" spans="2:10" hidden="1">
      <c r="B20" s="142"/>
      <c r="C20" s="187"/>
      <c r="D20" s="182"/>
      <c r="E20" s="143" t="s">
        <v>157</v>
      </c>
      <c r="F20" s="155"/>
      <c r="G20" s="156"/>
      <c r="H20" s="156"/>
      <c r="I20" s="181"/>
      <c r="J20" s="181"/>
    </row>
    <row r="21" spans="2:10" hidden="1">
      <c r="B21" s="142"/>
      <c r="C21" s="187"/>
      <c r="D21" s="182" t="s">
        <v>25</v>
      </c>
      <c r="E21" s="143" t="s">
        <v>158</v>
      </c>
      <c r="F21" s="155"/>
      <c r="G21" s="156"/>
      <c r="H21" s="156"/>
      <c r="I21" s="181">
        <f>SUM(F21:F22)</f>
        <v>0</v>
      </c>
      <c r="J21" s="181" t="e">
        <f>F21/(F21+F22)</f>
        <v>#DIV/0!</v>
      </c>
    </row>
    <row r="22" spans="2:10" hidden="1">
      <c r="B22" s="142"/>
      <c r="C22" s="187"/>
      <c r="D22" s="182"/>
      <c r="E22" s="143" t="s">
        <v>159</v>
      </c>
      <c r="F22" s="155"/>
      <c r="G22" s="156"/>
      <c r="H22" s="156"/>
      <c r="I22" s="181"/>
      <c r="J22" s="181"/>
    </row>
    <row r="23" spans="2:10" hidden="1">
      <c r="B23" s="142"/>
      <c r="C23" s="187"/>
      <c r="D23" s="182" t="s">
        <v>160</v>
      </c>
      <c r="E23" s="143" t="s">
        <v>161</v>
      </c>
      <c r="F23" s="155"/>
      <c r="G23" s="155"/>
      <c r="H23" s="155"/>
      <c r="I23" s="181">
        <f>SUM(F23:F24)</f>
        <v>0</v>
      </c>
      <c r="J23" s="181" t="e">
        <f>F23/(F23+F24)</f>
        <v>#DIV/0!</v>
      </c>
    </row>
    <row r="24" spans="2:10" hidden="1">
      <c r="B24" s="142"/>
      <c r="C24" s="187"/>
      <c r="D24" s="182"/>
      <c r="E24" s="143" t="s">
        <v>162</v>
      </c>
      <c r="F24" s="155"/>
      <c r="G24" s="155"/>
      <c r="H24" s="155"/>
      <c r="I24" s="181"/>
      <c r="J24" s="181"/>
    </row>
    <row r="25" spans="2:10" hidden="1">
      <c r="B25" s="142"/>
      <c r="C25" s="187"/>
      <c r="D25" s="182" t="s">
        <v>28</v>
      </c>
      <c r="E25" s="143" t="s">
        <v>163</v>
      </c>
      <c r="F25" s="157"/>
      <c r="G25" s="157"/>
      <c r="H25" s="157"/>
      <c r="I25" s="181">
        <f>SUM(F25:F26)</f>
        <v>0</v>
      </c>
      <c r="J25" s="181" t="e">
        <f>F25/(F25+F26)</f>
        <v>#DIV/0!</v>
      </c>
    </row>
    <row r="26" spans="2:10" hidden="1">
      <c r="B26" s="142"/>
      <c r="C26" s="187"/>
      <c r="D26" s="182"/>
      <c r="E26" s="143" t="s">
        <v>164</v>
      </c>
      <c r="F26" s="157"/>
      <c r="G26" s="157"/>
      <c r="H26" s="157"/>
      <c r="I26" s="181"/>
      <c r="J26" s="181"/>
    </row>
    <row r="27" spans="2:10" hidden="1">
      <c r="B27" s="142" t="s">
        <v>127</v>
      </c>
      <c r="C27" s="187"/>
      <c r="D27" s="183" t="s">
        <v>32</v>
      </c>
      <c r="E27" s="110" t="s">
        <v>196</v>
      </c>
      <c r="F27" s="111"/>
      <c r="G27" s="111"/>
      <c r="H27" s="111"/>
      <c r="I27" s="184">
        <f>SUM(F27:F28)</f>
        <v>0</v>
      </c>
      <c r="J27" s="184" t="e">
        <f>F27/(F27+F28)</f>
        <v>#DIV/0!</v>
      </c>
    </row>
    <row r="28" spans="2:10" hidden="1">
      <c r="B28" s="142" t="s">
        <v>127</v>
      </c>
      <c r="C28" s="187"/>
      <c r="D28" s="183"/>
      <c r="E28" s="110" t="s">
        <v>197</v>
      </c>
      <c r="F28" s="111"/>
      <c r="G28" s="111"/>
      <c r="H28" s="111"/>
      <c r="I28" s="184"/>
      <c r="J28" s="184"/>
    </row>
    <row r="29" spans="2:10">
      <c r="B29" s="121" t="s">
        <v>141</v>
      </c>
      <c r="C29" s="187"/>
      <c r="D29" s="185" t="s">
        <v>198</v>
      </c>
      <c r="E29" s="110" t="s">
        <v>201</v>
      </c>
      <c r="F29" s="111">
        <v>27.5110961914062</v>
      </c>
      <c r="G29" s="111">
        <v>32.879581451416001</v>
      </c>
      <c r="H29" s="111">
        <v>22.148731231689439</v>
      </c>
      <c r="I29" s="184">
        <f>SUM(F29:F30)</f>
        <v>27.5110961914062</v>
      </c>
      <c r="J29" s="184">
        <f>F29/(F29+F30)</f>
        <v>1</v>
      </c>
    </row>
    <row r="30" spans="2:10">
      <c r="B30" s="121" t="s">
        <v>141</v>
      </c>
      <c r="C30" s="186"/>
      <c r="D30" s="186"/>
      <c r="E30" s="110" t="s">
        <v>202</v>
      </c>
      <c r="F30" s="111">
        <v>0</v>
      </c>
      <c r="G30" s="111">
        <v>0.81376129388809204</v>
      </c>
      <c r="H30" s="111">
        <v>0</v>
      </c>
      <c r="I30" s="184"/>
      <c r="J30" s="184"/>
    </row>
    <row r="31" spans="2:10">
      <c r="B31" s="121" t="s">
        <v>113</v>
      </c>
      <c r="C31" s="185" t="s">
        <v>243</v>
      </c>
      <c r="D31" s="180"/>
      <c r="E31" s="110" t="s">
        <v>111</v>
      </c>
      <c r="F31" s="111">
        <v>118.59458007812501</v>
      </c>
      <c r="G31" s="111">
        <v>130.3951110839844</v>
      </c>
      <c r="H31" s="111">
        <v>106.82354736328119</v>
      </c>
      <c r="I31" s="181"/>
      <c r="J31" s="181"/>
    </row>
    <row r="32" spans="2:10">
      <c r="B32" s="121" t="s">
        <v>95</v>
      </c>
      <c r="C32" s="187"/>
      <c r="D32" s="180"/>
      <c r="E32" s="110" t="s">
        <v>93</v>
      </c>
      <c r="F32" s="111">
        <v>112.2947265625</v>
      </c>
      <c r="G32" s="111">
        <v>123.3265686035156</v>
      </c>
      <c r="H32" s="111">
        <v>101.28867340087881</v>
      </c>
      <c r="I32" s="181"/>
      <c r="J32" s="181"/>
    </row>
    <row r="33" spans="2:10" hidden="1">
      <c r="B33" s="121"/>
      <c r="C33" s="187"/>
      <c r="D33" s="182" t="s">
        <v>155</v>
      </c>
      <c r="E33" s="143" t="s">
        <v>156</v>
      </c>
      <c r="F33" s="155"/>
      <c r="G33" s="156"/>
      <c r="H33" s="156"/>
      <c r="I33" s="181">
        <f>SUM(F33:F34)</f>
        <v>0</v>
      </c>
      <c r="J33" s="181" t="e">
        <f>F33/(F33+F34)</f>
        <v>#DIV/0!</v>
      </c>
    </row>
    <row r="34" spans="2:10" hidden="1">
      <c r="B34" s="121"/>
      <c r="C34" s="187"/>
      <c r="D34" s="182"/>
      <c r="E34" s="143" t="s">
        <v>157</v>
      </c>
      <c r="F34" s="155"/>
      <c r="G34" s="156"/>
      <c r="H34" s="156"/>
      <c r="I34" s="181"/>
      <c r="J34" s="181"/>
    </row>
    <row r="35" spans="2:10" hidden="1">
      <c r="B35" s="121"/>
      <c r="C35" s="187"/>
      <c r="D35" s="182" t="s">
        <v>25</v>
      </c>
      <c r="E35" s="143" t="s">
        <v>158</v>
      </c>
      <c r="F35" s="155"/>
      <c r="G35" s="156"/>
      <c r="H35" s="156"/>
      <c r="I35" s="181">
        <f>SUM(F35:F36)</f>
        <v>0</v>
      </c>
      <c r="J35" s="181" t="e">
        <f>F35/(F35+F36)</f>
        <v>#DIV/0!</v>
      </c>
    </row>
    <row r="36" spans="2:10" hidden="1">
      <c r="B36" s="121"/>
      <c r="C36" s="187"/>
      <c r="D36" s="182"/>
      <c r="E36" s="143" t="s">
        <v>159</v>
      </c>
      <c r="F36" s="155"/>
      <c r="G36" s="156"/>
      <c r="H36" s="156"/>
      <c r="I36" s="181"/>
      <c r="J36" s="181"/>
    </row>
    <row r="37" spans="2:10" hidden="1">
      <c r="B37" s="121"/>
      <c r="C37" s="187"/>
      <c r="D37" s="182" t="s">
        <v>160</v>
      </c>
      <c r="E37" s="143" t="s">
        <v>161</v>
      </c>
      <c r="F37" s="155"/>
      <c r="G37" s="155"/>
      <c r="H37" s="155"/>
      <c r="I37" s="181">
        <f>SUM(F37:F38)</f>
        <v>0</v>
      </c>
      <c r="J37" s="181" t="e">
        <f>F37/(F37+F38)</f>
        <v>#DIV/0!</v>
      </c>
    </row>
    <row r="38" spans="2:10" hidden="1">
      <c r="B38" s="121"/>
      <c r="C38" s="187"/>
      <c r="D38" s="182"/>
      <c r="E38" s="143" t="s">
        <v>162</v>
      </c>
      <c r="F38" s="155"/>
      <c r="G38" s="155"/>
      <c r="H38" s="155"/>
      <c r="I38" s="181"/>
      <c r="J38" s="181"/>
    </row>
    <row r="39" spans="2:10" hidden="1">
      <c r="B39" s="142"/>
      <c r="C39" s="187"/>
      <c r="D39" s="182" t="s">
        <v>28</v>
      </c>
      <c r="E39" s="143" t="s">
        <v>163</v>
      </c>
      <c r="F39" s="157"/>
      <c r="G39" s="157"/>
      <c r="H39" s="157"/>
      <c r="I39" s="181">
        <f>SUM(F39:F40)</f>
        <v>0</v>
      </c>
      <c r="J39" s="181" t="e">
        <f>F39/(F39+F40)</f>
        <v>#DIV/0!</v>
      </c>
    </row>
    <row r="40" spans="2:10" hidden="1">
      <c r="B40" s="142"/>
      <c r="C40" s="187"/>
      <c r="D40" s="182"/>
      <c r="E40" s="143" t="s">
        <v>164</v>
      </c>
      <c r="F40" s="157"/>
      <c r="G40" s="157"/>
      <c r="H40" s="157"/>
      <c r="I40" s="181"/>
      <c r="J40" s="181"/>
    </row>
    <row r="41" spans="2:10" hidden="1">
      <c r="B41" s="142" t="s">
        <v>128</v>
      </c>
      <c r="C41" s="187"/>
      <c r="D41" s="183" t="s">
        <v>32</v>
      </c>
      <c r="E41" s="110" t="s">
        <v>196</v>
      </c>
      <c r="F41" s="111"/>
      <c r="G41" s="111"/>
      <c r="H41" s="111"/>
      <c r="I41" s="184">
        <f>SUM(F41:F42)</f>
        <v>0</v>
      </c>
      <c r="J41" s="184" t="e">
        <f>F41/(F41+F42)</f>
        <v>#DIV/0!</v>
      </c>
    </row>
    <row r="42" spans="2:10" hidden="1">
      <c r="B42" s="142" t="s">
        <v>128</v>
      </c>
      <c r="C42" s="187"/>
      <c r="D42" s="183"/>
      <c r="E42" s="110" t="s">
        <v>197</v>
      </c>
      <c r="F42" s="111"/>
      <c r="G42" s="111"/>
      <c r="H42" s="111"/>
      <c r="I42" s="184"/>
      <c r="J42" s="184"/>
    </row>
    <row r="43" spans="2:10">
      <c r="B43" s="142" t="s">
        <v>142</v>
      </c>
      <c r="C43" s="187"/>
      <c r="D43" s="185" t="s">
        <v>198</v>
      </c>
      <c r="E43" s="110" t="s">
        <v>201</v>
      </c>
      <c r="F43" s="111">
        <v>31.5197570800782</v>
      </c>
      <c r="G43" s="111">
        <v>37.162750244140639</v>
      </c>
      <c r="H43" s="111">
        <v>25.883525848388679</v>
      </c>
      <c r="I43" s="184">
        <f>SUM(F43:F44)</f>
        <v>31.5197570800782</v>
      </c>
      <c r="J43" s="184">
        <f>F43/(F43+F44)</f>
        <v>1</v>
      </c>
    </row>
    <row r="44" spans="2:10">
      <c r="B44" s="142" t="s">
        <v>142</v>
      </c>
      <c r="C44" s="186"/>
      <c r="D44" s="186"/>
      <c r="E44" s="110" t="s">
        <v>202</v>
      </c>
      <c r="F44" s="111">
        <v>0</v>
      </c>
      <c r="G44" s="111">
        <v>0.78437912464142001</v>
      </c>
      <c r="H44" s="111">
        <v>0</v>
      </c>
      <c r="I44" s="184"/>
      <c r="J44" s="184"/>
    </row>
    <row r="45" spans="2:10">
      <c r="B45" s="142" t="s">
        <v>114</v>
      </c>
      <c r="C45" s="185" t="s">
        <v>244</v>
      </c>
      <c r="D45" s="180"/>
      <c r="E45" s="110" t="s">
        <v>111</v>
      </c>
      <c r="F45" s="111">
        <v>102.9960815429688</v>
      </c>
      <c r="G45" s="111">
        <v>113.97328948974599</v>
      </c>
      <c r="H45" s="111">
        <v>92.044418334960795</v>
      </c>
      <c r="I45" s="181"/>
      <c r="J45" s="181"/>
    </row>
    <row r="46" spans="2:10">
      <c r="B46" s="142" t="s">
        <v>96</v>
      </c>
      <c r="C46" s="187"/>
      <c r="D46" s="180"/>
      <c r="E46" s="110" t="s">
        <v>93</v>
      </c>
      <c r="F46" s="111">
        <v>131.28671875000001</v>
      </c>
      <c r="G46" s="111">
        <v>143.09623718261719</v>
      </c>
      <c r="H46" s="111">
        <v>119.5067596435548</v>
      </c>
      <c r="I46" s="181"/>
      <c r="J46" s="181"/>
    </row>
    <row r="47" spans="2:10" hidden="1">
      <c r="B47" s="142"/>
      <c r="C47" s="187"/>
      <c r="D47" s="182" t="s">
        <v>155</v>
      </c>
      <c r="E47" s="143" t="s">
        <v>156</v>
      </c>
      <c r="F47" s="155"/>
      <c r="G47" s="156"/>
      <c r="H47" s="156"/>
      <c r="I47" s="181">
        <f>SUM(F47:F48)</f>
        <v>0</v>
      </c>
      <c r="J47" s="181" t="e">
        <f>F47/(F47+F48)</f>
        <v>#DIV/0!</v>
      </c>
    </row>
    <row r="48" spans="2:10" hidden="1">
      <c r="B48" s="142"/>
      <c r="C48" s="187"/>
      <c r="D48" s="182"/>
      <c r="E48" s="143" t="s">
        <v>157</v>
      </c>
      <c r="F48" s="155"/>
      <c r="G48" s="156"/>
      <c r="H48" s="156"/>
      <c r="I48" s="181"/>
      <c r="J48" s="181"/>
    </row>
    <row r="49" spans="2:10" hidden="1">
      <c r="B49" s="142"/>
      <c r="C49" s="187"/>
      <c r="D49" s="182" t="s">
        <v>25</v>
      </c>
      <c r="E49" s="143" t="s">
        <v>158</v>
      </c>
      <c r="F49" s="155"/>
      <c r="G49" s="156"/>
      <c r="H49" s="156"/>
      <c r="I49" s="181">
        <f>SUM(F49:F50)</f>
        <v>0</v>
      </c>
      <c r="J49" s="181" t="e">
        <f>F49/(F49+F50)</f>
        <v>#DIV/0!</v>
      </c>
    </row>
    <row r="50" spans="2:10" hidden="1">
      <c r="B50" s="142"/>
      <c r="C50" s="187"/>
      <c r="D50" s="182"/>
      <c r="E50" s="143" t="s">
        <v>159</v>
      </c>
      <c r="F50" s="155"/>
      <c r="G50" s="156"/>
      <c r="H50" s="156"/>
      <c r="I50" s="181"/>
      <c r="J50" s="181"/>
    </row>
    <row r="51" spans="2:10" hidden="1">
      <c r="B51" s="142"/>
      <c r="C51" s="187"/>
      <c r="D51" s="182" t="s">
        <v>160</v>
      </c>
      <c r="E51" s="143" t="s">
        <v>161</v>
      </c>
      <c r="F51" s="155"/>
      <c r="G51" s="155"/>
      <c r="H51" s="155"/>
      <c r="I51" s="181">
        <f>SUM(F51:F52)</f>
        <v>0</v>
      </c>
      <c r="J51" s="181" t="e">
        <f>F51/(F51+F52)</f>
        <v>#DIV/0!</v>
      </c>
    </row>
    <row r="52" spans="2:10" hidden="1">
      <c r="B52" s="142"/>
      <c r="C52" s="187"/>
      <c r="D52" s="182"/>
      <c r="E52" s="143" t="s">
        <v>162</v>
      </c>
      <c r="F52" s="155"/>
      <c r="G52" s="155"/>
      <c r="H52" s="155"/>
      <c r="I52" s="181"/>
      <c r="J52" s="181"/>
    </row>
    <row r="53" spans="2:10" hidden="1">
      <c r="B53" s="142"/>
      <c r="C53" s="187"/>
      <c r="D53" s="182" t="s">
        <v>28</v>
      </c>
      <c r="E53" s="143" t="s">
        <v>163</v>
      </c>
      <c r="F53" s="157"/>
      <c r="G53" s="157"/>
      <c r="H53" s="157"/>
      <c r="I53" s="181">
        <f>SUM(F53:F54)</f>
        <v>0</v>
      </c>
      <c r="J53" s="181" t="e">
        <f>F53/(F53+F54)</f>
        <v>#DIV/0!</v>
      </c>
    </row>
    <row r="54" spans="2:10" hidden="1">
      <c r="B54" s="142"/>
      <c r="C54" s="187"/>
      <c r="D54" s="182"/>
      <c r="E54" s="143" t="s">
        <v>164</v>
      </c>
      <c r="F54" s="157"/>
      <c r="G54" s="157"/>
      <c r="H54" s="157"/>
      <c r="I54" s="181"/>
      <c r="J54" s="181"/>
    </row>
    <row r="55" spans="2:10" hidden="1">
      <c r="B55" s="142" t="s">
        <v>129</v>
      </c>
      <c r="C55" s="187"/>
      <c r="D55" s="183" t="s">
        <v>32</v>
      </c>
      <c r="E55" s="110" t="s">
        <v>196</v>
      </c>
      <c r="F55" s="111"/>
      <c r="G55" s="111"/>
      <c r="H55" s="111"/>
      <c r="I55" s="184">
        <f>SUM(F55:F56)</f>
        <v>0</v>
      </c>
      <c r="J55" s="184" t="e">
        <f>F55/(F55+F56)</f>
        <v>#DIV/0!</v>
      </c>
    </row>
    <row r="56" spans="2:10" hidden="1">
      <c r="B56" s="142" t="s">
        <v>129</v>
      </c>
      <c r="C56" s="187"/>
      <c r="D56" s="183"/>
      <c r="E56" s="110" t="s">
        <v>197</v>
      </c>
      <c r="F56" s="111"/>
      <c r="G56" s="111"/>
      <c r="H56" s="111"/>
      <c r="I56" s="184"/>
      <c r="J56" s="184"/>
    </row>
    <row r="57" spans="2:10">
      <c r="B57" s="142" t="s">
        <v>143</v>
      </c>
      <c r="C57" s="187"/>
      <c r="D57" s="185" t="s">
        <v>198</v>
      </c>
      <c r="E57" s="110" t="s">
        <v>201</v>
      </c>
      <c r="F57" s="111">
        <v>32.259820556640605</v>
      </c>
      <c r="G57" s="111">
        <v>38.035385131835923</v>
      </c>
      <c r="H57" s="111">
        <v>26.491327285766602</v>
      </c>
      <c r="I57" s="184">
        <f>SUM(F57:F58)</f>
        <v>32.259820556640605</v>
      </c>
      <c r="J57" s="184">
        <f>F57/(F57+F58)</f>
        <v>1</v>
      </c>
    </row>
    <row r="58" spans="2:10">
      <c r="B58" s="142" t="s">
        <v>143</v>
      </c>
      <c r="C58" s="186"/>
      <c r="D58" s="186"/>
      <c r="E58" s="110" t="s">
        <v>202</v>
      </c>
      <c r="F58" s="111">
        <v>0</v>
      </c>
      <c r="G58" s="111">
        <v>0.80273419618606401</v>
      </c>
      <c r="H58" s="111">
        <v>0</v>
      </c>
      <c r="I58" s="184"/>
      <c r="J58" s="184"/>
    </row>
    <row r="59" spans="2:10">
      <c r="B59" s="142" t="s">
        <v>115</v>
      </c>
      <c r="C59" s="185" t="s">
        <v>245</v>
      </c>
      <c r="D59" s="180"/>
      <c r="E59" s="110" t="s">
        <v>111</v>
      </c>
      <c r="F59" s="111">
        <v>84.124792480468798</v>
      </c>
      <c r="G59" s="111">
        <v>93.59122467041</v>
      </c>
      <c r="H59" s="111">
        <v>74.677375793457202</v>
      </c>
      <c r="I59" s="181"/>
      <c r="J59" s="181"/>
    </row>
    <row r="60" spans="2:10">
      <c r="B60" s="142" t="s">
        <v>97</v>
      </c>
      <c r="C60" s="187"/>
      <c r="D60" s="180"/>
      <c r="E60" s="110" t="s">
        <v>93</v>
      </c>
      <c r="F60" s="111">
        <v>97.729724121093795</v>
      </c>
      <c r="G60" s="111">
        <v>107.8223037719728</v>
      </c>
      <c r="H60" s="111">
        <v>87.658729553222798</v>
      </c>
      <c r="I60" s="181"/>
      <c r="J60" s="181"/>
    </row>
    <row r="61" spans="2:10" hidden="1">
      <c r="B61" s="142"/>
      <c r="C61" s="187"/>
      <c r="D61" s="182" t="s">
        <v>155</v>
      </c>
      <c r="E61" s="143" t="s">
        <v>156</v>
      </c>
      <c r="F61" s="155"/>
      <c r="G61" s="156"/>
      <c r="H61" s="156"/>
      <c r="I61" s="181">
        <f>SUM(F61:F62)</f>
        <v>0</v>
      </c>
      <c r="J61" s="181" t="e">
        <f>F61/(F61+F62)</f>
        <v>#DIV/0!</v>
      </c>
    </row>
    <row r="62" spans="2:10" hidden="1">
      <c r="B62" s="142"/>
      <c r="C62" s="187"/>
      <c r="D62" s="182"/>
      <c r="E62" s="143" t="s">
        <v>157</v>
      </c>
      <c r="F62" s="155"/>
      <c r="G62" s="156"/>
      <c r="H62" s="156"/>
      <c r="I62" s="181"/>
      <c r="J62" s="181"/>
    </row>
    <row r="63" spans="2:10" hidden="1">
      <c r="B63" s="142"/>
      <c r="C63" s="187"/>
      <c r="D63" s="182" t="s">
        <v>25</v>
      </c>
      <c r="E63" s="143" t="s">
        <v>158</v>
      </c>
      <c r="F63" s="155"/>
      <c r="G63" s="156"/>
      <c r="H63" s="156"/>
      <c r="I63" s="181">
        <f>SUM(F63:F64)</f>
        <v>0</v>
      </c>
      <c r="J63" s="181" t="e">
        <f>F63/(F63+F64)</f>
        <v>#DIV/0!</v>
      </c>
    </row>
    <row r="64" spans="2:10" hidden="1">
      <c r="B64" s="142"/>
      <c r="C64" s="187"/>
      <c r="D64" s="182"/>
      <c r="E64" s="143" t="s">
        <v>159</v>
      </c>
      <c r="F64" s="155"/>
      <c r="G64" s="156"/>
      <c r="H64" s="156"/>
      <c r="I64" s="181"/>
      <c r="J64" s="181"/>
    </row>
    <row r="65" spans="2:10" hidden="1">
      <c r="B65" s="142"/>
      <c r="C65" s="187"/>
      <c r="D65" s="182" t="s">
        <v>160</v>
      </c>
      <c r="E65" s="143" t="s">
        <v>161</v>
      </c>
      <c r="F65" s="155"/>
      <c r="G65" s="155"/>
      <c r="H65" s="155"/>
      <c r="I65" s="181">
        <f>SUM(F65:F66)</f>
        <v>0</v>
      </c>
      <c r="J65" s="181" t="e">
        <f>F65/(F65+F66)</f>
        <v>#DIV/0!</v>
      </c>
    </row>
    <row r="66" spans="2:10" hidden="1">
      <c r="B66" s="142"/>
      <c r="C66" s="187"/>
      <c r="D66" s="182"/>
      <c r="E66" s="143" t="s">
        <v>162</v>
      </c>
      <c r="F66" s="155"/>
      <c r="G66" s="155"/>
      <c r="H66" s="155"/>
      <c r="I66" s="181"/>
      <c r="J66" s="181"/>
    </row>
    <row r="67" spans="2:10" hidden="1">
      <c r="B67" s="142"/>
      <c r="C67" s="187"/>
      <c r="D67" s="182" t="s">
        <v>28</v>
      </c>
      <c r="E67" s="143" t="s">
        <v>163</v>
      </c>
      <c r="F67" s="157"/>
      <c r="G67" s="157"/>
      <c r="H67" s="157"/>
      <c r="I67" s="181">
        <f>SUM(F67:F68)</f>
        <v>0</v>
      </c>
      <c r="J67" s="181" t="e">
        <f>F67/(F67+F68)</f>
        <v>#DIV/0!</v>
      </c>
    </row>
    <row r="68" spans="2:10" hidden="1">
      <c r="B68" s="142"/>
      <c r="C68" s="187"/>
      <c r="D68" s="182"/>
      <c r="E68" s="143" t="s">
        <v>164</v>
      </c>
      <c r="F68" s="157"/>
      <c r="G68" s="157"/>
      <c r="H68" s="157"/>
      <c r="I68" s="181"/>
      <c r="J68" s="181"/>
    </row>
    <row r="69" spans="2:10" hidden="1">
      <c r="B69" s="142" t="s">
        <v>130</v>
      </c>
      <c r="C69" s="187"/>
      <c r="D69" s="183" t="s">
        <v>32</v>
      </c>
      <c r="E69" s="110" t="s">
        <v>196</v>
      </c>
      <c r="F69" s="111"/>
      <c r="G69" s="111"/>
      <c r="H69" s="111"/>
      <c r="I69" s="184">
        <f>SUM(F69:F70)</f>
        <v>0</v>
      </c>
      <c r="J69" s="184" t="e">
        <f>F69/(F69+F70)</f>
        <v>#DIV/0!</v>
      </c>
    </row>
    <row r="70" spans="2:10" hidden="1">
      <c r="B70" s="142" t="s">
        <v>130</v>
      </c>
      <c r="C70" s="187"/>
      <c r="D70" s="183"/>
      <c r="E70" s="110" t="s">
        <v>197</v>
      </c>
      <c r="F70" s="111"/>
      <c r="G70" s="111"/>
      <c r="H70" s="111"/>
      <c r="I70" s="184"/>
      <c r="J70" s="184"/>
    </row>
    <row r="71" spans="2:10">
      <c r="B71" s="142" t="s">
        <v>144</v>
      </c>
      <c r="C71" s="187"/>
      <c r="D71" s="185" t="s">
        <v>198</v>
      </c>
      <c r="E71" s="110" t="s">
        <v>201</v>
      </c>
      <c r="F71" s="111">
        <v>17.830717468261717</v>
      </c>
      <c r="G71" s="111">
        <v>22.39200973510744</v>
      </c>
      <c r="H71" s="111">
        <v>13.93759918212892</v>
      </c>
      <c r="I71" s="184">
        <f>SUM(F71:F72)</f>
        <v>17.830717468261717</v>
      </c>
      <c r="J71" s="184">
        <f>F71/(F71+F72)</f>
        <v>1</v>
      </c>
    </row>
    <row r="72" spans="2:10">
      <c r="B72" s="142" t="s">
        <v>144</v>
      </c>
      <c r="C72" s="186"/>
      <c r="D72" s="186"/>
      <c r="E72" s="110" t="s">
        <v>202</v>
      </c>
      <c r="F72" s="111">
        <v>0</v>
      </c>
      <c r="G72" s="111">
        <v>0.77281343936919999</v>
      </c>
      <c r="H72" s="111">
        <v>0</v>
      </c>
      <c r="I72" s="184"/>
      <c r="J72" s="184"/>
    </row>
    <row r="73" spans="2:10">
      <c r="B73" s="142" t="s">
        <v>116</v>
      </c>
      <c r="C73" s="185" t="s">
        <v>246</v>
      </c>
      <c r="D73" s="180"/>
      <c r="E73" s="110" t="s">
        <v>111</v>
      </c>
      <c r="F73" s="111">
        <v>92.188696289062605</v>
      </c>
      <c r="G73" s="111">
        <v>101.92694091796881</v>
      </c>
      <c r="H73" s="111">
        <v>82.470573425292798</v>
      </c>
      <c r="I73" s="181"/>
      <c r="J73" s="181"/>
    </row>
    <row r="74" spans="2:10">
      <c r="B74" s="142" t="s">
        <v>98</v>
      </c>
      <c r="C74" s="187"/>
      <c r="D74" s="180"/>
      <c r="E74" s="110" t="s">
        <v>93</v>
      </c>
      <c r="F74" s="111">
        <v>126.61827392578121</v>
      </c>
      <c r="G74" s="111">
        <v>138.3061676025392</v>
      </c>
      <c r="H74" s="111">
        <v>114.95936584472641</v>
      </c>
      <c r="I74" s="181"/>
      <c r="J74" s="181"/>
    </row>
    <row r="75" spans="2:10" hidden="1">
      <c r="B75" s="142"/>
      <c r="C75" s="187"/>
      <c r="D75" s="182" t="s">
        <v>155</v>
      </c>
      <c r="E75" s="143" t="s">
        <v>156</v>
      </c>
      <c r="F75" s="155"/>
      <c r="G75" s="156"/>
      <c r="H75" s="156"/>
      <c r="I75" s="181">
        <f>SUM(F75:F76)</f>
        <v>0</v>
      </c>
      <c r="J75" s="181" t="e">
        <f>F75/(F75+F76)</f>
        <v>#DIV/0!</v>
      </c>
    </row>
    <row r="76" spans="2:10" hidden="1">
      <c r="B76" s="142"/>
      <c r="C76" s="187"/>
      <c r="D76" s="182"/>
      <c r="E76" s="143" t="s">
        <v>157</v>
      </c>
      <c r="F76" s="155"/>
      <c r="G76" s="156"/>
      <c r="H76" s="156"/>
      <c r="I76" s="181"/>
      <c r="J76" s="181"/>
    </row>
    <row r="77" spans="2:10" hidden="1">
      <c r="B77" s="142"/>
      <c r="C77" s="187"/>
      <c r="D77" s="182" t="s">
        <v>25</v>
      </c>
      <c r="E77" s="143" t="s">
        <v>158</v>
      </c>
      <c r="F77" s="155"/>
      <c r="G77" s="156"/>
      <c r="H77" s="156"/>
      <c r="I77" s="181">
        <f>SUM(F77:F78)</f>
        <v>0</v>
      </c>
      <c r="J77" s="181" t="e">
        <f>F77/(F77+F78)</f>
        <v>#DIV/0!</v>
      </c>
    </row>
    <row r="78" spans="2:10" hidden="1">
      <c r="B78" s="142"/>
      <c r="C78" s="187"/>
      <c r="D78" s="182"/>
      <c r="E78" s="143" t="s">
        <v>159</v>
      </c>
      <c r="F78" s="155"/>
      <c r="G78" s="156"/>
      <c r="H78" s="156"/>
      <c r="I78" s="181"/>
      <c r="J78" s="181"/>
    </row>
    <row r="79" spans="2:10" hidden="1">
      <c r="B79" s="142"/>
      <c r="C79" s="187"/>
      <c r="D79" s="182" t="s">
        <v>160</v>
      </c>
      <c r="E79" s="143" t="s">
        <v>161</v>
      </c>
      <c r="F79" s="155"/>
      <c r="G79" s="155"/>
      <c r="H79" s="155"/>
      <c r="I79" s="181">
        <f>SUM(F79:F80)</f>
        <v>0</v>
      </c>
      <c r="J79" s="181" t="e">
        <f>F79/(F79+F80)</f>
        <v>#DIV/0!</v>
      </c>
    </row>
    <row r="80" spans="2:10" hidden="1">
      <c r="B80" s="142"/>
      <c r="C80" s="187"/>
      <c r="D80" s="182"/>
      <c r="E80" s="143" t="s">
        <v>162</v>
      </c>
      <c r="F80" s="155"/>
      <c r="G80" s="155"/>
      <c r="H80" s="155"/>
      <c r="I80" s="181"/>
      <c r="J80" s="181"/>
    </row>
    <row r="81" spans="2:10" hidden="1">
      <c r="B81" s="142"/>
      <c r="C81" s="187"/>
      <c r="D81" s="182" t="s">
        <v>28</v>
      </c>
      <c r="E81" s="143" t="s">
        <v>163</v>
      </c>
      <c r="F81" s="157"/>
      <c r="G81" s="157"/>
      <c r="H81" s="157"/>
      <c r="I81" s="181">
        <f>SUM(F81:F82)</f>
        <v>0</v>
      </c>
      <c r="J81" s="181" t="e">
        <f>F81/(F81+F82)</f>
        <v>#DIV/0!</v>
      </c>
    </row>
    <row r="82" spans="2:10" hidden="1">
      <c r="B82" s="142"/>
      <c r="C82" s="187"/>
      <c r="D82" s="182"/>
      <c r="E82" s="143" t="s">
        <v>164</v>
      </c>
      <c r="F82" s="157"/>
      <c r="G82" s="157"/>
      <c r="H82" s="157"/>
      <c r="I82" s="181"/>
      <c r="J82" s="181"/>
    </row>
    <row r="83" spans="2:10" hidden="1">
      <c r="B83" s="142" t="s">
        <v>131</v>
      </c>
      <c r="C83" s="187"/>
      <c r="D83" s="183" t="s">
        <v>32</v>
      </c>
      <c r="E83" s="110" t="s">
        <v>196</v>
      </c>
      <c r="F83" s="111"/>
      <c r="G83" s="111"/>
      <c r="H83" s="111"/>
      <c r="I83" s="184">
        <f>SUM(F83:F84)</f>
        <v>0</v>
      </c>
      <c r="J83" s="184" t="e">
        <f>F83/(F83+F84)</f>
        <v>#DIV/0!</v>
      </c>
    </row>
    <row r="84" spans="2:10" hidden="1">
      <c r="B84" s="142" t="s">
        <v>131</v>
      </c>
      <c r="C84" s="187"/>
      <c r="D84" s="183"/>
      <c r="E84" s="110" t="s">
        <v>197</v>
      </c>
      <c r="F84" s="111"/>
      <c r="G84" s="111"/>
      <c r="H84" s="111"/>
      <c r="I84" s="184"/>
      <c r="J84" s="184"/>
    </row>
    <row r="85" spans="2:10">
      <c r="B85" s="142" t="s">
        <v>145</v>
      </c>
      <c r="C85" s="187"/>
      <c r="D85" s="185" t="s">
        <v>198</v>
      </c>
      <c r="E85" s="110" t="s">
        <v>201</v>
      </c>
      <c r="F85" s="111">
        <v>30.3842956542968</v>
      </c>
      <c r="G85" s="111">
        <v>35.916931152343757</v>
      </c>
      <c r="H85" s="111">
        <v>24.858154296875</v>
      </c>
      <c r="I85" s="184">
        <f>SUM(F85:F86)</f>
        <v>30.3842956542968</v>
      </c>
      <c r="J85" s="184">
        <f>F85/(F85+F86)</f>
        <v>1</v>
      </c>
    </row>
    <row r="86" spans="2:10">
      <c r="B86" s="142" t="s">
        <v>145</v>
      </c>
      <c r="C86" s="186"/>
      <c r="D86" s="186"/>
      <c r="E86" s="110" t="s">
        <v>202</v>
      </c>
      <c r="F86" s="111">
        <v>0</v>
      </c>
      <c r="G86" s="111">
        <v>0.78228998184204002</v>
      </c>
      <c r="H86" s="111">
        <v>0</v>
      </c>
      <c r="I86" s="184"/>
      <c r="J86" s="184"/>
    </row>
    <row r="87" spans="2:10">
      <c r="B87" s="142" t="s">
        <v>117</v>
      </c>
      <c r="C87" s="185" t="s">
        <v>247</v>
      </c>
      <c r="D87" s="180"/>
      <c r="E87" s="110" t="s">
        <v>111</v>
      </c>
      <c r="F87" s="111">
        <v>112.33266601562499</v>
      </c>
      <c r="G87" s="111">
        <v>123.0123977661132</v>
      </c>
      <c r="H87" s="111">
        <v>101.6771163940428</v>
      </c>
      <c r="I87" s="181"/>
      <c r="J87" s="181"/>
    </row>
    <row r="88" spans="2:10">
      <c r="B88" s="142" t="s">
        <v>99</v>
      </c>
      <c r="C88" s="187"/>
      <c r="D88" s="180"/>
      <c r="E88" s="110" t="s">
        <v>93</v>
      </c>
      <c r="F88" s="111">
        <v>130.06308593750001</v>
      </c>
      <c r="G88" s="111">
        <v>142.41629028320321</v>
      </c>
      <c r="H88" s="111">
        <v>117.742218017578</v>
      </c>
      <c r="I88" s="181"/>
      <c r="J88" s="181"/>
    </row>
    <row r="89" spans="2:10" hidden="1">
      <c r="B89" s="142"/>
      <c r="C89" s="187"/>
      <c r="D89" s="182" t="s">
        <v>155</v>
      </c>
      <c r="E89" s="143" t="s">
        <v>156</v>
      </c>
      <c r="F89" s="155"/>
      <c r="G89" s="156"/>
      <c r="H89" s="156"/>
      <c r="I89" s="181">
        <f>SUM(F89:F90)</f>
        <v>0</v>
      </c>
      <c r="J89" s="181" t="e">
        <f>F89/(F89+F90)</f>
        <v>#DIV/0!</v>
      </c>
    </row>
    <row r="90" spans="2:10" hidden="1">
      <c r="B90" s="142"/>
      <c r="C90" s="187"/>
      <c r="D90" s="182"/>
      <c r="E90" s="143" t="s">
        <v>157</v>
      </c>
      <c r="F90" s="155"/>
      <c r="G90" s="156"/>
      <c r="H90" s="156"/>
      <c r="I90" s="181"/>
      <c r="J90" s="181"/>
    </row>
    <row r="91" spans="2:10" hidden="1">
      <c r="B91" s="142"/>
      <c r="C91" s="187"/>
      <c r="D91" s="182" t="s">
        <v>25</v>
      </c>
      <c r="E91" s="143" t="s">
        <v>158</v>
      </c>
      <c r="F91" s="155"/>
      <c r="G91" s="156"/>
      <c r="H91" s="156"/>
      <c r="I91" s="181">
        <f>SUM(F91:F92)</f>
        <v>0</v>
      </c>
      <c r="J91" s="181" t="e">
        <f>F91/(F91+F92)</f>
        <v>#DIV/0!</v>
      </c>
    </row>
    <row r="92" spans="2:10" hidden="1">
      <c r="B92" s="142"/>
      <c r="C92" s="187"/>
      <c r="D92" s="182"/>
      <c r="E92" s="143" t="s">
        <v>159</v>
      </c>
      <c r="F92" s="155"/>
      <c r="G92" s="156"/>
      <c r="H92" s="156"/>
      <c r="I92" s="181"/>
      <c r="J92" s="181"/>
    </row>
    <row r="93" spans="2:10" hidden="1">
      <c r="B93" s="142"/>
      <c r="C93" s="187"/>
      <c r="D93" s="182" t="s">
        <v>160</v>
      </c>
      <c r="E93" s="143" t="s">
        <v>161</v>
      </c>
      <c r="F93" s="155"/>
      <c r="G93" s="155"/>
      <c r="H93" s="155"/>
      <c r="I93" s="181">
        <f>SUM(F93:F94)</f>
        <v>0</v>
      </c>
      <c r="J93" s="181" t="e">
        <f>F93/(F93+F94)</f>
        <v>#DIV/0!</v>
      </c>
    </row>
    <row r="94" spans="2:10" hidden="1">
      <c r="B94" s="142"/>
      <c r="C94" s="187"/>
      <c r="D94" s="182"/>
      <c r="E94" s="143" t="s">
        <v>162</v>
      </c>
      <c r="F94" s="155"/>
      <c r="G94" s="155"/>
      <c r="H94" s="155"/>
      <c r="I94" s="181"/>
      <c r="J94" s="181"/>
    </row>
    <row r="95" spans="2:10" hidden="1">
      <c r="B95" s="142"/>
      <c r="C95" s="187"/>
      <c r="D95" s="182" t="s">
        <v>28</v>
      </c>
      <c r="E95" s="143" t="s">
        <v>163</v>
      </c>
      <c r="F95" s="157"/>
      <c r="G95" s="157"/>
      <c r="H95" s="157"/>
      <c r="I95" s="181">
        <f>SUM(F95:F96)</f>
        <v>0</v>
      </c>
      <c r="J95" s="181" t="e">
        <f>F95/(F95+F96)</f>
        <v>#DIV/0!</v>
      </c>
    </row>
    <row r="96" spans="2:10" hidden="1">
      <c r="B96" s="142"/>
      <c r="C96" s="187"/>
      <c r="D96" s="182"/>
      <c r="E96" s="143" t="s">
        <v>164</v>
      </c>
      <c r="F96" s="157"/>
      <c r="G96" s="157"/>
      <c r="H96" s="157"/>
      <c r="I96" s="181"/>
      <c r="J96" s="181"/>
    </row>
    <row r="97" spans="2:10" hidden="1">
      <c r="B97" s="142" t="s">
        <v>132</v>
      </c>
      <c r="C97" s="187"/>
      <c r="D97" s="183" t="s">
        <v>32</v>
      </c>
      <c r="E97" s="110" t="s">
        <v>196</v>
      </c>
      <c r="F97" s="111"/>
      <c r="G97" s="111"/>
      <c r="H97" s="111"/>
      <c r="I97" s="184">
        <f>SUM(F97:F98)</f>
        <v>0</v>
      </c>
      <c r="J97" s="184" t="e">
        <f>F97/(F97+F98)</f>
        <v>#DIV/0!</v>
      </c>
    </row>
    <row r="98" spans="2:10" hidden="1">
      <c r="B98" s="142" t="s">
        <v>132</v>
      </c>
      <c r="C98" s="187"/>
      <c r="D98" s="183"/>
      <c r="E98" s="110" t="s">
        <v>197</v>
      </c>
      <c r="F98" s="111"/>
      <c r="G98" s="111"/>
      <c r="H98" s="111"/>
      <c r="I98" s="184"/>
      <c r="J98" s="184"/>
    </row>
    <row r="99" spans="2:10">
      <c r="B99" s="142" t="s">
        <v>146</v>
      </c>
      <c r="C99" s="187"/>
      <c r="D99" s="185" t="s">
        <v>198</v>
      </c>
      <c r="E99" s="110" t="s">
        <v>201</v>
      </c>
      <c r="F99" s="111">
        <v>27.705123901367198</v>
      </c>
      <c r="G99" s="111">
        <v>32.771549224853523</v>
      </c>
      <c r="H99" s="111">
        <v>22.644145965576161</v>
      </c>
      <c r="I99" s="184">
        <f>SUM(F99:F100)</f>
        <v>27.705123901367198</v>
      </c>
      <c r="J99" s="184">
        <f>F99/(F99+F100)</f>
        <v>1</v>
      </c>
    </row>
    <row r="100" spans="2:10">
      <c r="B100" s="142" t="s">
        <v>146</v>
      </c>
      <c r="C100" s="186"/>
      <c r="D100" s="186"/>
      <c r="E100" s="110" t="s">
        <v>202</v>
      </c>
      <c r="F100" s="111">
        <v>0</v>
      </c>
      <c r="G100" s="111">
        <v>0.71971321105957198</v>
      </c>
      <c r="H100" s="111">
        <v>0</v>
      </c>
      <c r="I100" s="184"/>
      <c r="J100" s="184"/>
    </row>
    <row r="101" spans="2:10">
      <c r="B101" s="142" t="s">
        <v>118</v>
      </c>
      <c r="C101" s="185" t="s">
        <v>248</v>
      </c>
      <c r="D101" s="180"/>
      <c r="E101" s="110" t="s">
        <v>111</v>
      </c>
      <c r="F101" s="111">
        <v>91.27560424804679</v>
      </c>
      <c r="G101" s="111">
        <v>101.2098312377928</v>
      </c>
      <c r="H101" s="111">
        <v>81.3623046875</v>
      </c>
      <c r="I101" s="181"/>
      <c r="J101" s="181"/>
    </row>
    <row r="102" spans="2:10">
      <c r="B102" s="142" t="s">
        <v>100</v>
      </c>
      <c r="C102" s="187"/>
      <c r="D102" s="180"/>
      <c r="E102" s="110" t="s">
        <v>93</v>
      </c>
      <c r="F102" s="111">
        <v>115.46352539062499</v>
      </c>
      <c r="G102" s="111">
        <v>127.0418701171876</v>
      </c>
      <c r="H102" s="111">
        <v>103.91359710693359</v>
      </c>
      <c r="I102" s="181"/>
      <c r="J102" s="181"/>
    </row>
    <row r="103" spans="2:10" hidden="1">
      <c r="B103" s="142"/>
      <c r="C103" s="187"/>
      <c r="D103" s="182" t="s">
        <v>155</v>
      </c>
      <c r="E103" s="143" t="s">
        <v>156</v>
      </c>
      <c r="F103" s="155"/>
      <c r="G103" s="156"/>
      <c r="H103" s="156"/>
      <c r="I103" s="181">
        <f>SUM(F103:F104)</f>
        <v>0</v>
      </c>
      <c r="J103" s="181" t="e">
        <f>F103/(F103+F104)</f>
        <v>#DIV/0!</v>
      </c>
    </row>
    <row r="104" spans="2:10" hidden="1">
      <c r="B104" s="142"/>
      <c r="C104" s="187"/>
      <c r="D104" s="182"/>
      <c r="E104" s="143" t="s">
        <v>157</v>
      </c>
      <c r="F104" s="155"/>
      <c r="G104" s="156"/>
      <c r="H104" s="156"/>
      <c r="I104" s="181"/>
      <c r="J104" s="181"/>
    </row>
    <row r="105" spans="2:10" hidden="1">
      <c r="B105" s="142"/>
      <c r="C105" s="187"/>
      <c r="D105" s="182" t="s">
        <v>25</v>
      </c>
      <c r="E105" s="143" t="s">
        <v>158</v>
      </c>
      <c r="F105" s="155"/>
      <c r="G105" s="156"/>
      <c r="H105" s="156"/>
      <c r="I105" s="181">
        <f>SUM(F105:F106)</f>
        <v>0</v>
      </c>
      <c r="J105" s="181" t="e">
        <f>F105/(F105+F106)</f>
        <v>#DIV/0!</v>
      </c>
    </row>
    <row r="106" spans="2:10" hidden="1">
      <c r="B106" s="142"/>
      <c r="C106" s="187"/>
      <c r="D106" s="182"/>
      <c r="E106" s="143" t="s">
        <v>159</v>
      </c>
      <c r="F106" s="155"/>
      <c r="G106" s="156"/>
      <c r="H106" s="156"/>
      <c r="I106" s="181"/>
      <c r="J106" s="181"/>
    </row>
    <row r="107" spans="2:10" hidden="1">
      <c r="B107" s="142"/>
      <c r="C107" s="187"/>
      <c r="D107" s="182" t="s">
        <v>160</v>
      </c>
      <c r="E107" s="143" t="s">
        <v>161</v>
      </c>
      <c r="F107" s="155"/>
      <c r="G107" s="155"/>
      <c r="H107" s="155"/>
      <c r="I107" s="181">
        <f>SUM(F107:F108)</f>
        <v>0</v>
      </c>
      <c r="J107" s="181" t="e">
        <f>F107/(F107+F108)</f>
        <v>#DIV/0!</v>
      </c>
    </row>
    <row r="108" spans="2:10" hidden="1">
      <c r="B108" s="142"/>
      <c r="C108" s="187"/>
      <c r="D108" s="182"/>
      <c r="E108" s="143" t="s">
        <v>162</v>
      </c>
      <c r="F108" s="155"/>
      <c r="G108" s="155"/>
      <c r="H108" s="155"/>
      <c r="I108" s="181"/>
      <c r="J108" s="181"/>
    </row>
    <row r="109" spans="2:10" hidden="1">
      <c r="B109" s="121"/>
      <c r="C109" s="187"/>
      <c r="D109" s="182" t="s">
        <v>28</v>
      </c>
      <c r="E109" s="143" t="s">
        <v>163</v>
      </c>
      <c r="F109" s="157"/>
      <c r="G109" s="157"/>
      <c r="H109" s="157"/>
      <c r="I109" s="181">
        <f>SUM(F109:F110)</f>
        <v>0</v>
      </c>
      <c r="J109" s="181" t="e">
        <f>F109/(F109+F110)</f>
        <v>#DIV/0!</v>
      </c>
    </row>
    <row r="110" spans="2:10" hidden="1">
      <c r="B110" s="142"/>
      <c r="C110" s="187"/>
      <c r="D110" s="182"/>
      <c r="E110" s="143" t="s">
        <v>164</v>
      </c>
      <c r="F110" s="157"/>
      <c r="G110" s="157"/>
      <c r="H110" s="157"/>
      <c r="I110" s="181"/>
      <c r="J110" s="181"/>
    </row>
    <row r="111" spans="2:10" hidden="1">
      <c r="B111" s="142" t="s">
        <v>133</v>
      </c>
      <c r="C111" s="187"/>
      <c r="D111" s="183" t="s">
        <v>32</v>
      </c>
      <c r="E111" s="110" t="s">
        <v>196</v>
      </c>
      <c r="F111" s="111"/>
      <c r="G111" s="111"/>
      <c r="H111" s="111"/>
      <c r="I111" s="184">
        <f>SUM(F111:F112)</f>
        <v>0</v>
      </c>
      <c r="J111" s="184" t="e">
        <f>F111/(F111+F112)</f>
        <v>#DIV/0!</v>
      </c>
    </row>
    <row r="112" spans="2:10" hidden="1">
      <c r="B112" s="142" t="s">
        <v>133</v>
      </c>
      <c r="C112" s="187"/>
      <c r="D112" s="183"/>
      <c r="E112" s="110" t="s">
        <v>197</v>
      </c>
      <c r="F112" s="111"/>
      <c r="G112" s="111"/>
      <c r="H112" s="111"/>
      <c r="I112" s="184"/>
      <c r="J112" s="184"/>
    </row>
    <row r="113" spans="2:10">
      <c r="B113" s="142" t="s">
        <v>147</v>
      </c>
      <c r="C113" s="187"/>
      <c r="D113" s="185" t="s">
        <v>198</v>
      </c>
      <c r="E113" s="110" t="s">
        <v>201</v>
      </c>
      <c r="F113" s="111">
        <v>31.172329711913999</v>
      </c>
      <c r="G113" s="111">
        <v>36.640266418457038</v>
      </c>
      <c r="H113" s="111">
        <v>25.710739135742202</v>
      </c>
      <c r="I113" s="184">
        <f>SUM(F113:F114)</f>
        <v>31.172329711913999</v>
      </c>
      <c r="J113" s="184">
        <f>F113/(F113+F114)</f>
        <v>1</v>
      </c>
    </row>
    <row r="114" spans="2:10">
      <c r="B114" s="142" t="s">
        <v>147</v>
      </c>
      <c r="C114" s="186"/>
      <c r="D114" s="186"/>
      <c r="E114" s="110" t="s">
        <v>202</v>
      </c>
      <c r="F114" s="111">
        <v>0</v>
      </c>
      <c r="G114" s="111">
        <v>0.74472820758819602</v>
      </c>
      <c r="H114" s="111">
        <v>0</v>
      </c>
      <c r="I114" s="184"/>
      <c r="J114" s="184"/>
    </row>
    <row r="115" spans="2:10">
      <c r="B115" s="142" t="s">
        <v>119</v>
      </c>
      <c r="C115" s="185" t="s">
        <v>249</v>
      </c>
      <c r="D115" s="180"/>
      <c r="E115" s="110" t="s">
        <v>111</v>
      </c>
      <c r="F115" s="111">
        <v>109.52651367187499</v>
      </c>
      <c r="G115" s="111">
        <v>120.0510559082032</v>
      </c>
      <c r="H115" s="111">
        <v>99.025482177734403</v>
      </c>
      <c r="I115" s="181"/>
      <c r="J115" s="181"/>
    </row>
    <row r="116" spans="2:10">
      <c r="B116" s="142" t="s">
        <v>102</v>
      </c>
      <c r="C116" s="187"/>
      <c r="D116" s="180"/>
      <c r="E116" s="110" t="s">
        <v>93</v>
      </c>
      <c r="F116" s="111">
        <v>141.1642944335938</v>
      </c>
      <c r="G116" s="111">
        <v>153.23265075683599</v>
      </c>
      <c r="H116" s="111">
        <v>129.1267852783204</v>
      </c>
      <c r="I116" s="181"/>
      <c r="J116" s="181"/>
    </row>
    <row r="117" spans="2:10" hidden="1">
      <c r="B117" s="142"/>
      <c r="C117" s="187"/>
      <c r="D117" s="182" t="s">
        <v>155</v>
      </c>
      <c r="E117" s="143" t="s">
        <v>156</v>
      </c>
      <c r="F117" s="155"/>
      <c r="G117" s="156"/>
      <c r="H117" s="156"/>
      <c r="I117" s="181">
        <f>SUM(F117:F118)</f>
        <v>0</v>
      </c>
      <c r="J117" s="181" t="e">
        <f>F117/(F117+F118)</f>
        <v>#DIV/0!</v>
      </c>
    </row>
    <row r="118" spans="2:10" hidden="1">
      <c r="B118" s="142"/>
      <c r="C118" s="187"/>
      <c r="D118" s="182"/>
      <c r="E118" s="143" t="s">
        <v>157</v>
      </c>
      <c r="F118" s="155"/>
      <c r="G118" s="156"/>
      <c r="H118" s="156"/>
      <c r="I118" s="181"/>
      <c r="J118" s="181"/>
    </row>
    <row r="119" spans="2:10" hidden="1">
      <c r="B119" s="142"/>
      <c r="C119" s="187"/>
      <c r="D119" s="182" t="s">
        <v>25</v>
      </c>
      <c r="E119" s="143" t="s">
        <v>158</v>
      </c>
      <c r="F119" s="155"/>
      <c r="G119" s="156"/>
      <c r="H119" s="156"/>
      <c r="I119" s="181">
        <f>SUM(F119:F120)</f>
        <v>0</v>
      </c>
      <c r="J119" s="181" t="e">
        <f>F119/(F119+F120)</f>
        <v>#DIV/0!</v>
      </c>
    </row>
    <row r="120" spans="2:10" hidden="1">
      <c r="B120" s="142"/>
      <c r="C120" s="187"/>
      <c r="D120" s="182"/>
      <c r="E120" s="143" t="s">
        <v>159</v>
      </c>
      <c r="F120" s="155"/>
      <c r="G120" s="156"/>
      <c r="H120" s="156"/>
      <c r="I120" s="181"/>
      <c r="J120" s="181"/>
    </row>
    <row r="121" spans="2:10" hidden="1">
      <c r="B121" s="142"/>
      <c r="C121" s="187"/>
      <c r="D121" s="182" t="s">
        <v>160</v>
      </c>
      <c r="E121" s="143" t="s">
        <v>161</v>
      </c>
      <c r="F121" s="155"/>
      <c r="G121" s="155"/>
      <c r="H121" s="155"/>
      <c r="I121" s="181">
        <f>SUM(F121:F122)</f>
        <v>0</v>
      </c>
      <c r="J121" s="181" t="e">
        <f>F121/(F121+F122)</f>
        <v>#DIV/0!</v>
      </c>
    </row>
    <row r="122" spans="2:10" hidden="1">
      <c r="B122" s="142"/>
      <c r="C122" s="187"/>
      <c r="D122" s="182"/>
      <c r="E122" s="143" t="s">
        <v>162</v>
      </c>
      <c r="F122" s="155"/>
      <c r="G122" s="155"/>
      <c r="H122" s="155"/>
      <c r="I122" s="181"/>
      <c r="J122" s="181"/>
    </row>
    <row r="123" spans="2:10" hidden="1">
      <c r="B123" s="142"/>
      <c r="C123" s="187"/>
      <c r="D123" s="182" t="s">
        <v>28</v>
      </c>
      <c r="E123" s="143" t="s">
        <v>163</v>
      </c>
      <c r="F123" s="157"/>
      <c r="G123" s="157"/>
      <c r="H123" s="157"/>
      <c r="I123" s="181">
        <f>SUM(F123:F124)</f>
        <v>0</v>
      </c>
      <c r="J123" s="181" t="e">
        <f>F123/(F123+F124)</f>
        <v>#DIV/0!</v>
      </c>
    </row>
    <row r="124" spans="2:10" hidden="1">
      <c r="B124" s="142"/>
      <c r="C124" s="187"/>
      <c r="D124" s="182"/>
      <c r="E124" s="143" t="s">
        <v>164</v>
      </c>
      <c r="F124" s="157"/>
      <c r="G124" s="157"/>
      <c r="H124" s="157"/>
      <c r="I124" s="181"/>
      <c r="J124" s="181"/>
    </row>
    <row r="125" spans="2:10" hidden="1">
      <c r="B125" s="121" t="s">
        <v>134</v>
      </c>
      <c r="C125" s="187"/>
      <c r="D125" s="183" t="s">
        <v>32</v>
      </c>
      <c r="E125" s="110" t="s">
        <v>196</v>
      </c>
      <c r="F125" s="111"/>
      <c r="G125" s="111"/>
      <c r="H125" s="111"/>
      <c r="I125" s="184">
        <f>SUM(F125:F126)</f>
        <v>0</v>
      </c>
      <c r="J125" s="184" t="e">
        <f>F125/(F125+F126)</f>
        <v>#DIV/0!</v>
      </c>
    </row>
    <row r="126" spans="2:10" hidden="1">
      <c r="B126" s="121" t="s">
        <v>134</v>
      </c>
      <c r="C126" s="187"/>
      <c r="D126" s="183"/>
      <c r="E126" s="110" t="s">
        <v>197</v>
      </c>
      <c r="F126" s="111"/>
      <c r="G126" s="111"/>
      <c r="H126" s="111"/>
      <c r="I126" s="184"/>
      <c r="J126" s="184"/>
    </row>
    <row r="127" spans="2:10">
      <c r="B127" s="121" t="s">
        <v>165</v>
      </c>
      <c r="C127" s="187"/>
      <c r="D127" s="185" t="s">
        <v>198</v>
      </c>
      <c r="E127" s="110" t="s">
        <v>201</v>
      </c>
      <c r="F127" s="111">
        <v>32.699572753906196</v>
      </c>
      <c r="G127" s="111">
        <v>38.529663085937521</v>
      </c>
      <c r="H127" s="111">
        <v>26.8766975402832</v>
      </c>
      <c r="I127" s="184">
        <f>SUM(F127:F128)</f>
        <v>32.699572753906196</v>
      </c>
      <c r="J127" s="184">
        <f>F127/(F127+F128)</f>
        <v>1</v>
      </c>
    </row>
    <row r="128" spans="2:10">
      <c r="B128" s="121" t="s">
        <v>165</v>
      </c>
      <c r="C128" s="186"/>
      <c r="D128" s="186"/>
      <c r="E128" s="110" t="s">
        <v>202</v>
      </c>
      <c r="F128" s="111">
        <v>0</v>
      </c>
      <c r="G128" s="111">
        <v>0.80691498517990001</v>
      </c>
      <c r="H128" s="111">
        <v>0</v>
      </c>
      <c r="I128" s="184"/>
      <c r="J128" s="184"/>
    </row>
    <row r="129" spans="2:10">
      <c r="B129" s="121" t="s">
        <v>120</v>
      </c>
      <c r="C129" s="185" t="s">
        <v>250</v>
      </c>
      <c r="D129" s="180"/>
      <c r="E129" s="110" t="s">
        <v>111</v>
      </c>
      <c r="F129" s="111">
        <v>131.45306396484381</v>
      </c>
      <c r="G129" s="111">
        <v>143.3783264160156</v>
      </c>
      <c r="H129" s="111">
        <v>119.5579376220704</v>
      </c>
      <c r="I129" s="181"/>
      <c r="J129" s="181"/>
    </row>
    <row r="130" spans="2:10">
      <c r="B130" s="121" t="s">
        <v>103</v>
      </c>
      <c r="C130" s="187"/>
      <c r="D130" s="180"/>
      <c r="E130" s="110" t="s">
        <v>93</v>
      </c>
      <c r="F130" s="111">
        <v>161.64390869140621</v>
      </c>
      <c r="G130" s="111">
        <v>174.53218078613281</v>
      </c>
      <c r="H130" s="111">
        <v>148.79083251953119</v>
      </c>
      <c r="I130" s="181"/>
      <c r="J130" s="181"/>
    </row>
    <row r="131" spans="2:10" hidden="1">
      <c r="B131" s="121"/>
      <c r="C131" s="187"/>
      <c r="D131" s="182" t="s">
        <v>155</v>
      </c>
      <c r="E131" s="143" t="s">
        <v>156</v>
      </c>
      <c r="F131" s="155"/>
      <c r="G131" s="156"/>
      <c r="H131" s="156"/>
      <c r="I131" s="181">
        <f>SUM(F131:F132)</f>
        <v>0</v>
      </c>
      <c r="J131" s="181" t="e">
        <f>F131/(F131+F132)</f>
        <v>#DIV/0!</v>
      </c>
    </row>
    <row r="132" spans="2:10" hidden="1">
      <c r="B132" s="121"/>
      <c r="C132" s="187"/>
      <c r="D132" s="182"/>
      <c r="E132" s="143" t="s">
        <v>157</v>
      </c>
      <c r="F132" s="155"/>
      <c r="G132" s="156"/>
      <c r="H132" s="156"/>
      <c r="I132" s="181"/>
      <c r="J132" s="181"/>
    </row>
    <row r="133" spans="2:10" hidden="1">
      <c r="B133" s="121"/>
      <c r="C133" s="187"/>
      <c r="D133" s="182" t="s">
        <v>25</v>
      </c>
      <c r="E133" s="143" t="s">
        <v>158</v>
      </c>
      <c r="F133" s="155"/>
      <c r="G133" s="156"/>
      <c r="H133" s="156"/>
      <c r="I133" s="181">
        <f>SUM(F133:F134)</f>
        <v>0</v>
      </c>
      <c r="J133" s="181" t="e">
        <f>F133/(F133+F134)</f>
        <v>#DIV/0!</v>
      </c>
    </row>
    <row r="134" spans="2:10" hidden="1">
      <c r="B134" s="121"/>
      <c r="C134" s="187"/>
      <c r="D134" s="182"/>
      <c r="E134" s="143" t="s">
        <v>159</v>
      </c>
      <c r="F134" s="155"/>
      <c r="G134" s="156"/>
      <c r="H134" s="156"/>
      <c r="I134" s="181"/>
      <c r="J134" s="181"/>
    </row>
    <row r="135" spans="2:10" hidden="1">
      <c r="B135" s="142"/>
      <c r="C135" s="187"/>
      <c r="D135" s="182" t="s">
        <v>160</v>
      </c>
      <c r="E135" s="143" t="s">
        <v>161</v>
      </c>
      <c r="F135" s="155"/>
      <c r="G135" s="155"/>
      <c r="H135" s="155"/>
      <c r="I135" s="181">
        <f>SUM(F135:F136)</f>
        <v>0</v>
      </c>
      <c r="J135" s="181" t="e">
        <f>F135/(F135+F136)</f>
        <v>#DIV/0!</v>
      </c>
    </row>
    <row r="136" spans="2:10" hidden="1">
      <c r="B136" s="142"/>
      <c r="C136" s="187"/>
      <c r="D136" s="182"/>
      <c r="E136" s="143" t="s">
        <v>162</v>
      </c>
      <c r="F136" s="155"/>
      <c r="G136" s="155"/>
      <c r="H136" s="155"/>
      <c r="I136" s="181"/>
      <c r="J136" s="181"/>
    </row>
    <row r="137" spans="2:10" hidden="1">
      <c r="B137" s="121"/>
      <c r="C137" s="187"/>
      <c r="D137" s="182" t="s">
        <v>28</v>
      </c>
      <c r="E137" s="143" t="s">
        <v>163</v>
      </c>
      <c r="F137" s="157"/>
      <c r="G137" s="157"/>
      <c r="H137" s="157"/>
      <c r="I137" s="181">
        <f>SUM(F137:F138)</f>
        <v>0</v>
      </c>
      <c r="J137" s="181" t="e">
        <f>F137/(F137+F138)</f>
        <v>#DIV/0!</v>
      </c>
    </row>
    <row r="138" spans="2:10" hidden="1">
      <c r="B138" s="121"/>
      <c r="C138" s="187"/>
      <c r="D138" s="182"/>
      <c r="E138" s="143" t="s">
        <v>164</v>
      </c>
      <c r="F138" s="157"/>
      <c r="G138" s="157"/>
      <c r="H138" s="157"/>
      <c r="I138" s="181"/>
      <c r="J138" s="181"/>
    </row>
    <row r="139" spans="2:10" hidden="1">
      <c r="B139" s="121" t="s">
        <v>135</v>
      </c>
      <c r="C139" s="187"/>
      <c r="D139" s="183" t="s">
        <v>32</v>
      </c>
      <c r="E139" s="110" t="s">
        <v>196</v>
      </c>
      <c r="F139" s="111"/>
      <c r="G139" s="111"/>
      <c r="H139" s="111"/>
      <c r="I139" s="184">
        <f>SUM(F139:F140)</f>
        <v>0</v>
      </c>
      <c r="J139" s="184" t="e">
        <f>F139/(F139+F140)</f>
        <v>#DIV/0!</v>
      </c>
    </row>
    <row r="140" spans="2:10" hidden="1">
      <c r="B140" s="121" t="s">
        <v>135</v>
      </c>
      <c r="C140" s="187"/>
      <c r="D140" s="183"/>
      <c r="E140" s="110" t="s">
        <v>197</v>
      </c>
      <c r="F140" s="111"/>
      <c r="G140" s="111"/>
      <c r="H140" s="111"/>
      <c r="I140" s="184"/>
      <c r="J140" s="184"/>
    </row>
    <row r="141" spans="2:10">
      <c r="B141" s="121" t="s">
        <v>166</v>
      </c>
      <c r="C141" s="187"/>
      <c r="D141" s="185" t="s">
        <v>198</v>
      </c>
      <c r="E141" s="110" t="s">
        <v>201</v>
      </c>
      <c r="F141" s="111">
        <v>38.121548461914003</v>
      </c>
      <c r="G141" s="111">
        <v>44.330673217773601</v>
      </c>
      <c r="H141" s="111">
        <v>31.920608520507798</v>
      </c>
      <c r="I141" s="184">
        <f>SUM(F141:F142)</f>
        <v>38.383400964736879</v>
      </c>
      <c r="J141" s="184">
        <f>F141/(F141+F142)</f>
        <v>0.99317797547269349</v>
      </c>
    </row>
    <row r="142" spans="2:10">
      <c r="B142" s="121" t="s">
        <v>166</v>
      </c>
      <c r="C142" s="186"/>
      <c r="D142" s="186"/>
      <c r="E142" s="110" t="s">
        <v>202</v>
      </c>
      <c r="F142" s="111">
        <v>0.26185250282287603</v>
      </c>
      <c r="G142" s="111">
        <v>1.250738978385924</v>
      </c>
      <c r="H142" s="111">
        <v>1.0997512377798561E-2</v>
      </c>
      <c r="I142" s="184"/>
      <c r="J142" s="184"/>
    </row>
    <row r="143" spans="2:10">
      <c r="B143" s="121" t="s">
        <v>121</v>
      </c>
      <c r="C143" s="185" t="s">
        <v>251</v>
      </c>
      <c r="D143" s="180"/>
      <c r="E143" s="110" t="s">
        <v>111</v>
      </c>
      <c r="F143" s="111">
        <v>89.902429199218801</v>
      </c>
      <c r="G143" s="111">
        <v>99.597862243652401</v>
      </c>
      <c r="H143" s="111">
        <v>80.226921081542798</v>
      </c>
      <c r="I143" s="181"/>
      <c r="J143" s="181"/>
    </row>
    <row r="144" spans="2:10">
      <c r="B144" s="121" t="s">
        <v>104</v>
      </c>
      <c r="C144" s="187"/>
      <c r="D144" s="180"/>
      <c r="E144" s="110" t="s">
        <v>93</v>
      </c>
      <c r="F144" s="111">
        <v>145.79829101562501</v>
      </c>
      <c r="G144" s="111">
        <v>158.2280120849608</v>
      </c>
      <c r="H144" s="111">
        <v>133.40130615234361</v>
      </c>
      <c r="I144" s="181"/>
      <c r="J144" s="181"/>
    </row>
    <row r="145" spans="2:10" hidden="1">
      <c r="B145" s="121"/>
      <c r="C145" s="187"/>
      <c r="D145" s="182" t="s">
        <v>155</v>
      </c>
      <c r="E145" s="143" t="s">
        <v>156</v>
      </c>
      <c r="F145" s="155"/>
      <c r="G145" s="156"/>
      <c r="H145" s="156"/>
      <c r="I145" s="181">
        <f>SUM(F145:F146)</f>
        <v>0</v>
      </c>
      <c r="J145" s="181" t="e">
        <f>F145/(F145+F146)</f>
        <v>#DIV/0!</v>
      </c>
    </row>
    <row r="146" spans="2:10" hidden="1">
      <c r="B146" s="121"/>
      <c r="C146" s="187"/>
      <c r="D146" s="182"/>
      <c r="E146" s="143" t="s">
        <v>157</v>
      </c>
      <c r="F146" s="155"/>
      <c r="G146" s="156"/>
      <c r="H146" s="156"/>
      <c r="I146" s="181"/>
      <c r="J146" s="181"/>
    </row>
    <row r="147" spans="2:10" hidden="1">
      <c r="B147" s="142"/>
      <c r="C147" s="187"/>
      <c r="D147" s="182" t="s">
        <v>25</v>
      </c>
      <c r="E147" s="143" t="s">
        <v>158</v>
      </c>
      <c r="F147" s="155"/>
      <c r="G147" s="156"/>
      <c r="H147" s="156"/>
      <c r="I147" s="181">
        <f>SUM(F147:F148)</f>
        <v>0</v>
      </c>
      <c r="J147" s="181" t="e">
        <f>F147/(F147+F148)</f>
        <v>#DIV/0!</v>
      </c>
    </row>
    <row r="148" spans="2:10" hidden="1">
      <c r="B148" s="142"/>
      <c r="C148" s="187"/>
      <c r="D148" s="182"/>
      <c r="E148" s="143" t="s">
        <v>159</v>
      </c>
      <c r="F148" s="155"/>
      <c r="G148" s="156"/>
      <c r="H148" s="156"/>
      <c r="I148" s="181"/>
      <c r="J148" s="181"/>
    </row>
    <row r="149" spans="2:10" hidden="1">
      <c r="B149" s="142"/>
      <c r="C149" s="187"/>
      <c r="D149" s="182" t="s">
        <v>160</v>
      </c>
      <c r="E149" s="143" t="s">
        <v>161</v>
      </c>
      <c r="F149" s="155"/>
      <c r="G149" s="155"/>
      <c r="H149" s="155"/>
      <c r="I149" s="181">
        <f>SUM(F149:F150)</f>
        <v>0</v>
      </c>
      <c r="J149" s="181" t="e">
        <f>F149/(F149+F150)</f>
        <v>#DIV/0!</v>
      </c>
    </row>
    <row r="150" spans="2:10" hidden="1">
      <c r="B150" s="142"/>
      <c r="C150" s="187"/>
      <c r="D150" s="182"/>
      <c r="E150" s="143" t="s">
        <v>162</v>
      </c>
      <c r="F150" s="155"/>
      <c r="G150" s="155"/>
      <c r="H150" s="155"/>
      <c r="I150" s="181"/>
      <c r="J150" s="181"/>
    </row>
    <row r="151" spans="2:10" hidden="1">
      <c r="B151" s="142"/>
      <c r="C151" s="187"/>
      <c r="D151" s="182" t="s">
        <v>28</v>
      </c>
      <c r="E151" s="143" t="s">
        <v>163</v>
      </c>
      <c r="F151" s="157"/>
      <c r="G151" s="157"/>
      <c r="H151" s="157"/>
      <c r="I151" s="181">
        <f>SUM(F151:F152)</f>
        <v>0</v>
      </c>
      <c r="J151" s="181" t="e">
        <f>F151/(F151+F152)</f>
        <v>#DIV/0!</v>
      </c>
    </row>
    <row r="152" spans="2:10" hidden="1">
      <c r="B152" s="142"/>
      <c r="C152" s="187"/>
      <c r="D152" s="182"/>
      <c r="E152" s="143" t="s">
        <v>164</v>
      </c>
      <c r="F152" s="157"/>
      <c r="G152" s="157"/>
      <c r="H152" s="157"/>
      <c r="I152" s="181"/>
      <c r="J152" s="181"/>
    </row>
    <row r="153" spans="2:10" hidden="1">
      <c r="B153" s="142" t="s">
        <v>136</v>
      </c>
      <c r="C153" s="187"/>
      <c r="D153" s="183" t="s">
        <v>32</v>
      </c>
      <c r="E153" s="110" t="s">
        <v>196</v>
      </c>
      <c r="F153" s="111"/>
      <c r="G153" s="111"/>
      <c r="H153" s="111"/>
      <c r="I153" s="184">
        <f>SUM(F153:F154)</f>
        <v>0</v>
      </c>
      <c r="J153" s="184" t="e">
        <f>F153/(F153+F154)</f>
        <v>#DIV/0!</v>
      </c>
    </row>
    <row r="154" spans="2:10" hidden="1">
      <c r="B154" s="142" t="s">
        <v>136</v>
      </c>
      <c r="C154" s="187"/>
      <c r="D154" s="183"/>
      <c r="E154" s="110" t="s">
        <v>197</v>
      </c>
      <c r="F154" s="111"/>
      <c r="G154" s="111"/>
      <c r="H154" s="111"/>
      <c r="I154" s="184"/>
      <c r="J154" s="184"/>
    </row>
    <row r="155" spans="2:10">
      <c r="B155" s="142" t="s">
        <v>167</v>
      </c>
      <c r="C155" s="187"/>
      <c r="D155" s="185" t="s">
        <v>198</v>
      </c>
      <c r="E155" s="110" t="s">
        <v>201</v>
      </c>
      <c r="F155" s="111">
        <v>44.624597167968801</v>
      </c>
      <c r="G155" s="111">
        <v>51.588047027587997</v>
      </c>
      <c r="H155" s="111">
        <v>37.671428680419922</v>
      </c>
      <c r="I155" s="184">
        <f>SUM(F155:F156)</f>
        <v>44.624597167968801</v>
      </c>
      <c r="J155" s="184">
        <f>F155/(F155+F156)</f>
        <v>1</v>
      </c>
    </row>
    <row r="156" spans="2:10">
      <c r="B156" s="142" t="s">
        <v>167</v>
      </c>
      <c r="C156" s="186"/>
      <c r="D156" s="186"/>
      <c r="E156" s="110" t="s">
        <v>202</v>
      </c>
      <c r="F156" s="111">
        <v>0</v>
      </c>
      <c r="G156" s="111">
        <v>0.84224867820739602</v>
      </c>
      <c r="H156" s="111">
        <v>0</v>
      </c>
      <c r="I156" s="184"/>
      <c r="J156" s="184"/>
    </row>
    <row r="157" spans="2:10">
      <c r="B157" s="142" t="s">
        <v>122</v>
      </c>
      <c r="C157" s="185" t="s">
        <v>252</v>
      </c>
      <c r="D157" s="180"/>
      <c r="E157" s="110" t="s">
        <v>111</v>
      </c>
      <c r="F157" s="111">
        <v>129.95756835937499</v>
      </c>
      <c r="G157" s="111">
        <v>142.6951446533204</v>
      </c>
      <c r="H157" s="111">
        <v>117.25437164306641</v>
      </c>
      <c r="I157" s="181"/>
      <c r="J157" s="181"/>
    </row>
    <row r="158" spans="2:10">
      <c r="B158" s="142" t="s">
        <v>105</v>
      </c>
      <c r="C158" s="187"/>
      <c r="D158" s="180"/>
      <c r="E158" s="110" t="s">
        <v>93</v>
      </c>
      <c r="F158" s="111">
        <v>150.45556640625</v>
      </c>
      <c r="G158" s="111">
        <v>163.09330749511719</v>
      </c>
      <c r="H158" s="111">
        <v>137.85166931152361</v>
      </c>
      <c r="I158" s="181"/>
      <c r="J158" s="181"/>
    </row>
    <row r="159" spans="2:10" hidden="1">
      <c r="B159" s="142"/>
      <c r="C159" s="187"/>
      <c r="D159" s="182" t="s">
        <v>155</v>
      </c>
      <c r="E159" s="143" t="s">
        <v>156</v>
      </c>
      <c r="F159" s="155"/>
      <c r="G159" s="156"/>
      <c r="H159" s="156"/>
      <c r="I159" s="181">
        <f>SUM(F159:F160)</f>
        <v>0</v>
      </c>
      <c r="J159" s="181" t="e">
        <f>F159/(F159+F160)</f>
        <v>#DIV/0!</v>
      </c>
    </row>
    <row r="160" spans="2:10" hidden="1">
      <c r="B160" s="142"/>
      <c r="C160" s="187"/>
      <c r="D160" s="182"/>
      <c r="E160" s="143" t="s">
        <v>157</v>
      </c>
      <c r="F160" s="155"/>
      <c r="G160" s="156"/>
      <c r="H160" s="156"/>
      <c r="I160" s="181"/>
      <c r="J160" s="181"/>
    </row>
    <row r="161" spans="2:10" hidden="1">
      <c r="B161" s="142"/>
      <c r="C161" s="187"/>
      <c r="D161" s="182" t="s">
        <v>25</v>
      </c>
      <c r="E161" s="143" t="s">
        <v>158</v>
      </c>
      <c r="F161" s="155"/>
      <c r="G161" s="156"/>
      <c r="H161" s="156"/>
      <c r="I161" s="181">
        <f>SUM(F161:F162)</f>
        <v>0</v>
      </c>
      <c r="J161" s="181" t="e">
        <f>F161/(F161+F162)</f>
        <v>#DIV/0!</v>
      </c>
    </row>
    <row r="162" spans="2:10" hidden="1">
      <c r="B162" s="142"/>
      <c r="C162" s="187"/>
      <c r="D162" s="182"/>
      <c r="E162" s="143" t="s">
        <v>159</v>
      </c>
      <c r="F162" s="155"/>
      <c r="G162" s="156"/>
      <c r="H162" s="156"/>
      <c r="I162" s="181"/>
      <c r="J162" s="181"/>
    </row>
    <row r="163" spans="2:10" hidden="1">
      <c r="B163" s="142"/>
      <c r="C163" s="187"/>
      <c r="D163" s="182" t="s">
        <v>160</v>
      </c>
      <c r="E163" s="143" t="s">
        <v>161</v>
      </c>
      <c r="F163" s="155"/>
      <c r="G163" s="155"/>
      <c r="H163" s="155"/>
      <c r="I163" s="181">
        <f>SUM(F163:F164)</f>
        <v>0</v>
      </c>
      <c r="J163" s="181" t="e">
        <f>F163/(F163+F164)</f>
        <v>#DIV/0!</v>
      </c>
    </row>
    <row r="164" spans="2:10" hidden="1">
      <c r="B164" s="142"/>
      <c r="C164" s="187"/>
      <c r="D164" s="182"/>
      <c r="E164" s="143" t="s">
        <v>162</v>
      </c>
      <c r="F164" s="155"/>
      <c r="G164" s="155"/>
      <c r="H164" s="155"/>
      <c r="I164" s="181"/>
      <c r="J164" s="181"/>
    </row>
    <row r="165" spans="2:10" hidden="1">
      <c r="B165" s="142"/>
      <c r="C165" s="187"/>
      <c r="D165" s="182" t="s">
        <v>28</v>
      </c>
      <c r="E165" s="143" t="s">
        <v>163</v>
      </c>
      <c r="F165" s="157"/>
      <c r="G165" s="157"/>
      <c r="H165" s="157"/>
      <c r="I165" s="181">
        <f>SUM(F165:F166)</f>
        <v>0</v>
      </c>
      <c r="J165" s="181" t="e">
        <f>F165/(F165+F166)</f>
        <v>#DIV/0!</v>
      </c>
    </row>
    <row r="166" spans="2:10" hidden="1">
      <c r="B166" s="142"/>
      <c r="C166" s="187"/>
      <c r="D166" s="182"/>
      <c r="E166" s="143" t="s">
        <v>164</v>
      </c>
      <c r="F166" s="157"/>
      <c r="G166" s="157"/>
      <c r="H166" s="157"/>
      <c r="I166" s="181"/>
      <c r="J166" s="181"/>
    </row>
    <row r="167" spans="2:10" hidden="1">
      <c r="B167" s="142" t="s">
        <v>137</v>
      </c>
      <c r="C167" s="187"/>
      <c r="D167" s="183" t="s">
        <v>32</v>
      </c>
      <c r="E167" s="110" t="s">
        <v>196</v>
      </c>
      <c r="F167" s="111"/>
      <c r="G167" s="111"/>
      <c r="H167" s="111"/>
      <c r="I167" s="184">
        <f>SUM(F167:F168)</f>
        <v>0</v>
      </c>
      <c r="J167" s="184" t="e">
        <f>F167/(F167+F168)</f>
        <v>#DIV/0!</v>
      </c>
    </row>
    <row r="168" spans="2:10" hidden="1">
      <c r="B168" s="142" t="s">
        <v>137</v>
      </c>
      <c r="C168" s="187"/>
      <c r="D168" s="183"/>
      <c r="E168" s="110" t="s">
        <v>197</v>
      </c>
      <c r="F168" s="111"/>
      <c r="G168" s="111"/>
      <c r="H168" s="111"/>
      <c r="I168" s="184"/>
      <c r="J168" s="184"/>
    </row>
    <row r="169" spans="2:10">
      <c r="B169" s="142" t="s">
        <v>168</v>
      </c>
      <c r="C169" s="187"/>
      <c r="D169" s="185" t="s">
        <v>198</v>
      </c>
      <c r="E169" s="110" t="s">
        <v>201</v>
      </c>
      <c r="F169" s="111">
        <v>38.965420532226602</v>
      </c>
      <c r="G169" s="111">
        <v>45.4244995117188</v>
      </c>
      <c r="H169" s="111">
        <v>32.515193939208999</v>
      </c>
      <c r="I169" s="184">
        <f>SUM(F169:F170)</f>
        <v>38.965420532226602</v>
      </c>
      <c r="J169" s="184">
        <f>F169/(F169+F170)</f>
        <v>1</v>
      </c>
    </row>
    <row r="170" spans="2:10">
      <c r="B170" s="142" t="s">
        <v>168</v>
      </c>
      <c r="C170" s="186"/>
      <c r="D170" s="186"/>
      <c r="E170" s="110" t="s">
        <v>202</v>
      </c>
      <c r="F170" s="111">
        <v>0</v>
      </c>
      <c r="G170" s="111">
        <v>0.83049052953720004</v>
      </c>
      <c r="H170" s="111">
        <v>0</v>
      </c>
      <c r="I170" s="184"/>
      <c r="J170" s="184"/>
    </row>
    <row r="171" spans="2:10">
      <c r="B171" s="142" t="s">
        <v>123</v>
      </c>
      <c r="C171" s="185" t="s">
        <v>253</v>
      </c>
      <c r="D171" s="180"/>
      <c r="E171" s="110" t="s">
        <v>111</v>
      </c>
      <c r="F171" s="111">
        <v>112.95664062500001</v>
      </c>
      <c r="G171" s="111">
        <v>123.970993041992</v>
      </c>
      <c r="H171" s="111">
        <v>101.96800231933599</v>
      </c>
      <c r="I171" s="181"/>
      <c r="J171" s="181"/>
    </row>
    <row r="172" spans="2:10">
      <c r="B172" s="142" t="s">
        <v>106</v>
      </c>
      <c r="C172" s="187"/>
      <c r="D172" s="180"/>
      <c r="E172" s="110" t="s">
        <v>93</v>
      </c>
      <c r="F172" s="111">
        <v>154.83906250000001</v>
      </c>
      <c r="G172" s="111">
        <v>167.45805358886719</v>
      </c>
      <c r="H172" s="111">
        <v>142.25384521484361</v>
      </c>
      <c r="I172" s="181"/>
      <c r="J172" s="181"/>
    </row>
    <row r="173" spans="2:10" hidden="1">
      <c r="B173" s="142"/>
      <c r="C173" s="187"/>
      <c r="D173" s="182" t="s">
        <v>155</v>
      </c>
      <c r="E173" s="143" t="s">
        <v>156</v>
      </c>
      <c r="F173" s="155"/>
      <c r="G173" s="156"/>
      <c r="H173" s="156"/>
      <c r="I173" s="181">
        <f>SUM(F173:F174)</f>
        <v>0</v>
      </c>
      <c r="J173" s="181" t="e">
        <f>F173/(F173+F174)</f>
        <v>#DIV/0!</v>
      </c>
    </row>
    <row r="174" spans="2:10" hidden="1">
      <c r="B174" s="142"/>
      <c r="C174" s="187"/>
      <c r="D174" s="182"/>
      <c r="E174" s="143" t="s">
        <v>157</v>
      </c>
      <c r="F174" s="155"/>
      <c r="G174" s="156"/>
      <c r="H174" s="156"/>
      <c r="I174" s="181"/>
      <c r="J174" s="181"/>
    </row>
    <row r="175" spans="2:10" hidden="1">
      <c r="B175" s="142"/>
      <c r="C175" s="187"/>
      <c r="D175" s="182" t="s">
        <v>25</v>
      </c>
      <c r="E175" s="143" t="s">
        <v>158</v>
      </c>
      <c r="F175" s="155"/>
      <c r="G175" s="156"/>
      <c r="H175" s="156"/>
      <c r="I175" s="181">
        <f>SUM(F175:F176)</f>
        <v>0</v>
      </c>
      <c r="J175" s="181" t="e">
        <f>F175/(F175+F176)</f>
        <v>#DIV/0!</v>
      </c>
    </row>
    <row r="176" spans="2:10" hidden="1">
      <c r="B176" s="142"/>
      <c r="C176" s="187"/>
      <c r="D176" s="182"/>
      <c r="E176" s="143" t="s">
        <v>159</v>
      </c>
      <c r="F176" s="155"/>
      <c r="G176" s="156"/>
      <c r="H176" s="156"/>
      <c r="I176" s="181"/>
      <c r="J176" s="181"/>
    </row>
    <row r="177" spans="2:10" hidden="1">
      <c r="B177" s="142"/>
      <c r="C177" s="187"/>
      <c r="D177" s="182" t="s">
        <v>160</v>
      </c>
      <c r="E177" s="143" t="s">
        <v>161</v>
      </c>
      <c r="F177" s="155"/>
      <c r="G177" s="155"/>
      <c r="H177" s="155"/>
      <c r="I177" s="181">
        <f>SUM(F177:F178)</f>
        <v>0</v>
      </c>
      <c r="J177" s="181" t="e">
        <f>F177/(F177+F178)</f>
        <v>#DIV/0!</v>
      </c>
    </row>
    <row r="178" spans="2:10" hidden="1">
      <c r="B178" s="142"/>
      <c r="C178" s="187"/>
      <c r="D178" s="182"/>
      <c r="E178" s="143" t="s">
        <v>162</v>
      </c>
      <c r="F178" s="155"/>
      <c r="G178" s="155"/>
      <c r="H178" s="155"/>
      <c r="I178" s="181"/>
      <c r="J178" s="181"/>
    </row>
    <row r="179" spans="2:10" hidden="1">
      <c r="B179" s="142"/>
      <c r="C179" s="187"/>
      <c r="D179" s="182" t="s">
        <v>28</v>
      </c>
      <c r="E179" s="143" t="s">
        <v>163</v>
      </c>
      <c r="F179" s="157"/>
      <c r="G179" s="157"/>
      <c r="H179" s="157"/>
      <c r="I179" s="181">
        <f>SUM(F179:F180)</f>
        <v>0</v>
      </c>
      <c r="J179" s="181" t="e">
        <f>F179/(F179+F180)</f>
        <v>#DIV/0!</v>
      </c>
    </row>
    <row r="180" spans="2:10" hidden="1">
      <c r="B180" s="142"/>
      <c r="C180" s="187"/>
      <c r="D180" s="182"/>
      <c r="E180" s="143" t="s">
        <v>164</v>
      </c>
      <c r="F180" s="157"/>
      <c r="G180" s="157"/>
      <c r="H180" s="157"/>
      <c r="I180" s="181"/>
      <c r="J180" s="181"/>
    </row>
    <row r="181" spans="2:10" hidden="1">
      <c r="B181" s="142" t="s">
        <v>138</v>
      </c>
      <c r="C181" s="187"/>
      <c r="D181" s="183" t="s">
        <v>32</v>
      </c>
      <c r="E181" s="110" t="s">
        <v>196</v>
      </c>
      <c r="F181" s="111"/>
      <c r="G181" s="111"/>
      <c r="H181" s="111"/>
      <c r="I181" s="184">
        <f>SUM(F181:F182)</f>
        <v>0</v>
      </c>
      <c r="J181" s="184" t="e">
        <f>F181/(F181+F182)</f>
        <v>#DIV/0!</v>
      </c>
    </row>
    <row r="182" spans="2:10" hidden="1">
      <c r="B182" s="142" t="s">
        <v>138</v>
      </c>
      <c r="C182" s="187"/>
      <c r="D182" s="183"/>
      <c r="E182" s="110" t="s">
        <v>197</v>
      </c>
      <c r="F182" s="111"/>
      <c r="G182" s="111"/>
      <c r="H182" s="111"/>
      <c r="I182" s="184"/>
      <c r="J182" s="184"/>
    </row>
    <row r="183" spans="2:10">
      <c r="B183" s="142" t="s">
        <v>169</v>
      </c>
      <c r="C183" s="187"/>
      <c r="D183" s="185" t="s">
        <v>198</v>
      </c>
      <c r="E183" s="110" t="s">
        <v>201</v>
      </c>
      <c r="F183" s="111">
        <v>5.5046001434326204</v>
      </c>
      <c r="G183" s="111">
        <v>11.96971416473388</v>
      </c>
      <c r="H183" s="111">
        <v>1.9346836805343639</v>
      </c>
      <c r="I183" s="184">
        <f>SUM(F183:F184)</f>
        <v>5.5046001434326204</v>
      </c>
      <c r="J183" s="184">
        <f>F183/(F183+F184)</f>
        <v>1</v>
      </c>
    </row>
    <row r="184" spans="2:10">
      <c r="B184" s="142" t="s">
        <v>169</v>
      </c>
      <c r="C184" s="186"/>
      <c r="D184" s="186"/>
      <c r="E184" s="110" t="s">
        <v>202</v>
      </c>
      <c r="F184" s="111">
        <v>0</v>
      </c>
      <c r="G184" s="111">
        <v>3.2975833415985121</v>
      </c>
      <c r="H184" s="111">
        <v>0</v>
      </c>
      <c r="I184" s="184"/>
      <c r="J184" s="184"/>
    </row>
    <row r="185" spans="2:10">
      <c r="B185" s="142" t="s">
        <v>124</v>
      </c>
      <c r="C185" s="185" t="s">
        <v>254</v>
      </c>
      <c r="D185" s="180"/>
      <c r="E185" s="110" t="s">
        <v>111</v>
      </c>
      <c r="F185" s="111">
        <v>104.98353271484379</v>
      </c>
      <c r="G185" s="111">
        <v>115.8715057373048</v>
      </c>
      <c r="H185" s="111">
        <v>94.120697021484403</v>
      </c>
      <c r="I185" s="181"/>
      <c r="J185" s="181"/>
    </row>
    <row r="186" spans="2:10">
      <c r="B186" s="142" t="s">
        <v>107</v>
      </c>
      <c r="C186" s="187"/>
      <c r="D186" s="180"/>
      <c r="E186" s="110" t="s">
        <v>93</v>
      </c>
      <c r="F186" s="111">
        <v>128.70461425781258</v>
      </c>
      <c r="G186" s="111">
        <v>140.14993286132801</v>
      </c>
      <c r="H186" s="111">
        <v>117.2870941162108</v>
      </c>
      <c r="I186" s="181"/>
      <c r="J186" s="181"/>
    </row>
    <row r="187" spans="2:10" hidden="1">
      <c r="B187" s="142"/>
      <c r="C187" s="187"/>
      <c r="D187" s="182" t="s">
        <v>155</v>
      </c>
      <c r="E187" s="143" t="s">
        <v>156</v>
      </c>
      <c r="F187" s="155"/>
      <c r="G187" s="156"/>
      <c r="H187" s="156"/>
      <c r="I187" s="181">
        <f>SUM(F187:F188)</f>
        <v>0</v>
      </c>
      <c r="J187" s="181" t="e">
        <f>F187/(F187+F188)</f>
        <v>#DIV/0!</v>
      </c>
    </row>
    <row r="188" spans="2:10" hidden="1">
      <c r="B188" s="142"/>
      <c r="C188" s="187"/>
      <c r="D188" s="182"/>
      <c r="E188" s="143" t="s">
        <v>157</v>
      </c>
      <c r="F188" s="155"/>
      <c r="G188" s="156"/>
      <c r="H188" s="156"/>
      <c r="I188" s="181"/>
      <c r="J188" s="181"/>
    </row>
    <row r="189" spans="2:10" hidden="1">
      <c r="B189" s="142"/>
      <c r="C189" s="187"/>
      <c r="D189" s="182" t="s">
        <v>25</v>
      </c>
      <c r="E189" s="143" t="s">
        <v>158</v>
      </c>
      <c r="F189" s="155"/>
      <c r="G189" s="156"/>
      <c r="H189" s="156"/>
      <c r="I189" s="181">
        <f>SUM(F189:F190)</f>
        <v>0</v>
      </c>
      <c r="J189" s="181" t="e">
        <f>F189/(F189+F190)</f>
        <v>#DIV/0!</v>
      </c>
    </row>
    <row r="190" spans="2:10" hidden="1">
      <c r="B190" s="142"/>
      <c r="C190" s="187"/>
      <c r="D190" s="182"/>
      <c r="E190" s="143" t="s">
        <v>159</v>
      </c>
      <c r="F190" s="155"/>
      <c r="G190" s="156"/>
      <c r="H190" s="156"/>
      <c r="I190" s="181"/>
      <c r="J190" s="181"/>
    </row>
    <row r="191" spans="2:10" hidden="1">
      <c r="B191" s="142"/>
      <c r="C191" s="187"/>
      <c r="D191" s="182" t="s">
        <v>160</v>
      </c>
      <c r="E191" s="143" t="s">
        <v>161</v>
      </c>
      <c r="F191" s="155"/>
      <c r="G191" s="155"/>
      <c r="H191" s="155"/>
      <c r="I191" s="181">
        <f>SUM(F191:F192)</f>
        <v>0</v>
      </c>
      <c r="J191" s="181" t="e">
        <f>F191/(F191+F192)</f>
        <v>#DIV/0!</v>
      </c>
    </row>
    <row r="192" spans="2:10" hidden="1">
      <c r="B192" s="142"/>
      <c r="C192" s="187"/>
      <c r="D192" s="182"/>
      <c r="E192" s="143" t="s">
        <v>162</v>
      </c>
      <c r="F192" s="155"/>
      <c r="G192" s="155"/>
      <c r="H192" s="155"/>
      <c r="I192" s="181"/>
      <c r="J192" s="181"/>
    </row>
    <row r="193" spans="2:10" hidden="1">
      <c r="B193" s="142"/>
      <c r="C193" s="187"/>
      <c r="D193" s="182" t="s">
        <v>28</v>
      </c>
      <c r="E193" s="143" t="s">
        <v>163</v>
      </c>
      <c r="F193" s="157"/>
      <c r="G193" s="157"/>
      <c r="H193" s="157"/>
      <c r="I193" s="181">
        <f>SUM(F193:F194)</f>
        <v>0</v>
      </c>
      <c r="J193" s="181" t="e">
        <f>F193/(F193+F194)</f>
        <v>#DIV/0!</v>
      </c>
    </row>
    <row r="194" spans="2:10" hidden="1">
      <c r="B194" s="142"/>
      <c r="C194" s="187"/>
      <c r="D194" s="182"/>
      <c r="E194" s="143" t="s">
        <v>164</v>
      </c>
      <c r="F194" s="157"/>
      <c r="G194" s="157"/>
      <c r="H194" s="157"/>
      <c r="I194" s="181"/>
      <c r="J194" s="181"/>
    </row>
    <row r="195" spans="2:10" hidden="1">
      <c r="B195" s="142" t="s">
        <v>139</v>
      </c>
      <c r="C195" s="187"/>
      <c r="D195" s="183" t="s">
        <v>32</v>
      </c>
      <c r="E195" s="110" t="s">
        <v>196</v>
      </c>
      <c r="F195" s="111"/>
      <c r="G195" s="111"/>
      <c r="H195" s="111"/>
      <c r="I195" s="184">
        <f>SUM(F195:F196)</f>
        <v>0</v>
      </c>
      <c r="J195" s="184" t="e">
        <f>F195/(F195+F196)</f>
        <v>#DIV/0!</v>
      </c>
    </row>
    <row r="196" spans="2:10" hidden="1">
      <c r="B196" s="142" t="s">
        <v>139</v>
      </c>
      <c r="C196" s="187"/>
      <c r="D196" s="183"/>
      <c r="E196" s="110" t="s">
        <v>197</v>
      </c>
      <c r="F196" s="111"/>
      <c r="G196" s="111"/>
      <c r="H196" s="111"/>
      <c r="I196" s="184"/>
      <c r="J196" s="184"/>
    </row>
    <row r="197" spans="2:10">
      <c r="B197" s="142" t="s">
        <v>170</v>
      </c>
      <c r="C197" s="187"/>
      <c r="D197" s="185" t="s">
        <v>198</v>
      </c>
      <c r="E197" s="110" t="s">
        <v>201</v>
      </c>
      <c r="F197" s="111">
        <v>36.012997436523399</v>
      </c>
      <c r="G197" s="111">
        <v>44.166110992431598</v>
      </c>
      <c r="H197" s="111">
        <v>28.938095092773441</v>
      </c>
      <c r="I197" s="184">
        <f>SUM(F197:F198)</f>
        <v>36.012997436523399</v>
      </c>
      <c r="J197" s="184">
        <f>F197/(F197+F198)</f>
        <v>1</v>
      </c>
    </row>
    <row r="198" spans="2:10">
      <c r="B198" s="142" t="s">
        <v>170</v>
      </c>
      <c r="C198" s="186"/>
      <c r="D198" s="186"/>
      <c r="E198" s="110" t="s">
        <v>202</v>
      </c>
      <c r="F198" s="111">
        <v>0</v>
      </c>
      <c r="G198" s="111">
        <v>1.23560070991516</v>
      </c>
      <c r="H198" s="111">
        <v>0</v>
      </c>
      <c r="I198" s="184"/>
      <c r="J198" s="184"/>
    </row>
    <row r="199" spans="2:10">
      <c r="B199" s="142" t="s">
        <v>125</v>
      </c>
      <c r="C199" s="185" t="s">
        <v>7</v>
      </c>
      <c r="D199" s="180"/>
      <c r="E199" s="110" t="s">
        <v>111</v>
      </c>
      <c r="F199" s="111">
        <v>0</v>
      </c>
      <c r="G199" s="111">
        <v>0.77913421392440796</v>
      </c>
      <c r="H199" s="111">
        <v>0</v>
      </c>
      <c r="I199" s="181"/>
      <c r="J199" s="181"/>
    </row>
    <row r="200" spans="2:10">
      <c r="B200" s="142" t="s">
        <v>108</v>
      </c>
      <c r="C200" s="187"/>
      <c r="D200" s="180"/>
      <c r="E200" s="110" t="s">
        <v>93</v>
      </c>
      <c r="F200" s="111">
        <v>0.46643695831298804</v>
      </c>
      <c r="G200" s="111">
        <v>1.4941606521606441</v>
      </c>
      <c r="H200" s="111">
        <v>7.0662222802639202E-2</v>
      </c>
      <c r="I200" s="181"/>
      <c r="J200" s="181"/>
    </row>
    <row r="201" spans="2:10" hidden="1">
      <c r="B201" s="142"/>
      <c r="C201" s="187"/>
      <c r="D201" s="182" t="s">
        <v>155</v>
      </c>
      <c r="E201" s="143" t="s">
        <v>156</v>
      </c>
      <c r="F201" s="155"/>
      <c r="G201" s="156"/>
      <c r="H201" s="156"/>
      <c r="I201" s="181">
        <f>SUM(F201:F202)</f>
        <v>0</v>
      </c>
      <c r="J201" s="181" t="e">
        <f>F201/(F201+F202)</f>
        <v>#DIV/0!</v>
      </c>
    </row>
    <row r="202" spans="2:10" hidden="1">
      <c r="B202" s="142"/>
      <c r="C202" s="187"/>
      <c r="D202" s="182"/>
      <c r="E202" s="143" t="s">
        <v>157</v>
      </c>
      <c r="F202" s="155"/>
      <c r="G202" s="156"/>
      <c r="H202" s="156"/>
      <c r="I202" s="181"/>
      <c r="J202" s="181"/>
    </row>
    <row r="203" spans="2:10" hidden="1">
      <c r="B203" s="142"/>
      <c r="C203" s="187"/>
      <c r="D203" s="182" t="s">
        <v>25</v>
      </c>
      <c r="E203" s="143" t="s">
        <v>158</v>
      </c>
      <c r="F203" s="155"/>
      <c r="G203" s="156"/>
      <c r="H203" s="156"/>
      <c r="I203" s="181">
        <f>SUM(F203:F204)</f>
        <v>0</v>
      </c>
      <c r="J203" s="181" t="e">
        <f>F203/(F203+F204)</f>
        <v>#DIV/0!</v>
      </c>
    </row>
    <row r="204" spans="2:10" hidden="1">
      <c r="B204" s="142"/>
      <c r="C204" s="187"/>
      <c r="D204" s="182"/>
      <c r="E204" s="143" t="s">
        <v>159</v>
      </c>
      <c r="F204" s="155"/>
      <c r="G204" s="156"/>
      <c r="H204" s="156"/>
      <c r="I204" s="181"/>
      <c r="J204" s="181"/>
    </row>
    <row r="205" spans="2:10" hidden="1">
      <c r="B205" s="142"/>
      <c r="C205" s="187"/>
      <c r="D205" s="182" t="s">
        <v>160</v>
      </c>
      <c r="E205" s="143" t="s">
        <v>161</v>
      </c>
      <c r="F205" s="155"/>
      <c r="G205" s="155"/>
      <c r="H205" s="155"/>
      <c r="I205" s="181">
        <f>SUM(F205:F206)</f>
        <v>0</v>
      </c>
      <c r="J205" s="181" t="e">
        <f>F205/(F205+F206)</f>
        <v>#DIV/0!</v>
      </c>
    </row>
    <row r="206" spans="2:10" hidden="1">
      <c r="B206" s="142"/>
      <c r="C206" s="187"/>
      <c r="D206" s="182"/>
      <c r="E206" s="143" t="s">
        <v>162</v>
      </c>
      <c r="F206" s="155"/>
      <c r="G206" s="155"/>
      <c r="H206" s="155"/>
      <c r="I206" s="181"/>
      <c r="J206" s="181"/>
    </row>
    <row r="207" spans="2:10" hidden="1">
      <c r="B207" s="142"/>
      <c r="C207" s="187"/>
      <c r="D207" s="182" t="s">
        <v>28</v>
      </c>
      <c r="E207" s="143" t="s">
        <v>163</v>
      </c>
      <c r="F207" s="157"/>
      <c r="G207" s="157"/>
      <c r="H207" s="157"/>
      <c r="I207" s="181">
        <f>SUM(F207:F208)</f>
        <v>0</v>
      </c>
      <c r="J207" s="181" t="e">
        <f>F207/(F207+F208)</f>
        <v>#DIV/0!</v>
      </c>
    </row>
    <row r="208" spans="2:10" hidden="1">
      <c r="B208" s="142"/>
      <c r="C208" s="187"/>
      <c r="D208" s="182"/>
      <c r="E208" s="143" t="s">
        <v>164</v>
      </c>
      <c r="F208" s="157"/>
      <c r="G208" s="157"/>
      <c r="H208" s="157"/>
      <c r="I208" s="181"/>
      <c r="J208" s="181"/>
    </row>
    <row r="209" spans="2:10" hidden="1">
      <c r="B209" s="142" t="s">
        <v>204</v>
      </c>
      <c r="C209" s="187"/>
      <c r="D209" s="183" t="s">
        <v>32</v>
      </c>
      <c r="E209" s="110" t="s">
        <v>196</v>
      </c>
      <c r="F209" s="111"/>
      <c r="G209" s="111"/>
      <c r="H209" s="111"/>
      <c r="I209" s="184">
        <f>SUM(F209:F210)</f>
        <v>0</v>
      </c>
      <c r="J209" s="184" t="e">
        <f>F209/(F209+F210)</f>
        <v>#DIV/0!</v>
      </c>
    </row>
    <row r="210" spans="2:10" hidden="1">
      <c r="B210" s="142" t="s">
        <v>204</v>
      </c>
      <c r="C210" s="187"/>
      <c r="D210" s="183"/>
      <c r="E210" s="110" t="s">
        <v>197</v>
      </c>
      <c r="F210" s="111"/>
      <c r="G210" s="111"/>
      <c r="H210" s="111"/>
      <c r="I210" s="184"/>
      <c r="J210" s="184"/>
    </row>
    <row r="211" spans="2:10">
      <c r="B211" s="142" t="s">
        <v>205</v>
      </c>
      <c r="C211" s="187"/>
      <c r="D211" s="185" t="s">
        <v>198</v>
      </c>
      <c r="E211" s="110" t="s">
        <v>201</v>
      </c>
      <c r="F211" s="111">
        <v>0</v>
      </c>
      <c r="G211" s="111">
        <v>0.85315555334091198</v>
      </c>
      <c r="H211" s="111">
        <v>0</v>
      </c>
      <c r="I211" s="184">
        <f>SUM(F211:F212)</f>
        <v>0</v>
      </c>
      <c r="J211" s="184" t="e">
        <f>F211/(F211+F212)</f>
        <v>#DIV/0!</v>
      </c>
    </row>
    <row r="212" spans="2:10">
      <c r="B212" s="142" t="s">
        <v>205</v>
      </c>
      <c r="C212" s="186"/>
      <c r="D212" s="186"/>
      <c r="E212" s="110" t="s">
        <v>202</v>
      </c>
      <c r="F212" s="111">
        <v>0</v>
      </c>
      <c r="G212" s="111">
        <v>0.85315555334091198</v>
      </c>
      <c r="H212" s="111">
        <v>0</v>
      </c>
      <c r="I212" s="184"/>
      <c r="J212" s="184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87" workbookViewId="0">
      <selection activeCell="B79" sqref="B79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477BC2-2205-4BD6-896B-8DF7FE1191CF}">
  <dimension ref="A1:E15"/>
  <sheetViews>
    <sheetView showGridLines="0" tabSelected="1" zoomScale="60" zoomScaleNormal="60" workbookViewId="0">
      <selection activeCell="A2" sqref="A2:C15"/>
    </sheetView>
  </sheetViews>
  <sheetFormatPr defaultColWidth="10.83203125" defaultRowHeight="14.5"/>
  <cols>
    <col min="1" max="1" width="10.1640625" style="203" customWidth="1"/>
    <col min="2" max="2" width="10.1640625" style="196" customWidth="1"/>
    <col min="3" max="3" width="10.1640625" style="202" customWidth="1"/>
    <col min="4" max="5" width="10.1640625" style="203" customWidth="1"/>
    <col min="6" max="16384" width="10.83203125" style="203"/>
  </cols>
  <sheetData>
    <row r="1" spans="1:5">
      <c r="A1" s="209"/>
      <c r="B1" s="204"/>
      <c r="C1" s="204" t="s">
        <v>198</v>
      </c>
      <c r="D1" s="205" t="s">
        <v>111</v>
      </c>
      <c r="E1" s="205" t="s">
        <v>93</v>
      </c>
    </row>
    <row r="2" spans="1:5" ht="16" customHeight="1">
      <c r="A2" s="210">
        <v>44504</v>
      </c>
      <c r="B2" s="204" t="s">
        <v>241</v>
      </c>
      <c r="C2" s="207">
        <v>1</v>
      </c>
      <c r="D2" s="206">
        <v>92.113330078125003</v>
      </c>
      <c r="E2" s="206">
        <v>104.94353027343759</v>
      </c>
    </row>
    <row r="3" spans="1:5" ht="16" customHeight="1">
      <c r="A3" s="210">
        <v>44505</v>
      </c>
      <c r="B3" s="204" t="s">
        <v>242</v>
      </c>
      <c r="C3" s="207">
        <v>1</v>
      </c>
      <c r="D3" s="206">
        <v>112.2681396484376</v>
      </c>
      <c r="E3" s="206">
        <v>131.1511962890626</v>
      </c>
    </row>
    <row r="4" spans="1:5" ht="16" customHeight="1">
      <c r="A4" s="210">
        <v>44506</v>
      </c>
      <c r="B4" s="204" t="s">
        <v>243</v>
      </c>
      <c r="C4" s="207">
        <v>1</v>
      </c>
      <c r="D4" s="206">
        <v>118.59458007812501</v>
      </c>
      <c r="E4" s="206">
        <v>112.2947265625</v>
      </c>
    </row>
    <row r="5" spans="1:5" ht="16" customHeight="1">
      <c r="A5" s="210">
        <v>44507</v>
      </c>
      <c r="B5" s="204" t="s">
        <v>244</v>
      </c>
      <c r="C5" s="207">
        <v>1</v>
      </c>
      <c r="D5" s="206">
        <v>102.9960815429688</v>
      </c>
      <c r="E5" s="206">
        <v>131.28671875000001</v>
      </c>
    </row>
    <row r="6" spans="1:5" ht="16" customHeight="1">
      <c r="A6" s="210">
        <v>44508</v>
      </c>
      <c r="B6" s="204" t="s">
        <v>245</v>
      </c>
      <c r="C6" s="207">
        <v>1</v>
      </c>
      <c r="D6" s="206">
        <v>84.124792480468798</v>
      </c>
      <c r="E6" s="206">
        <v>97.729724121093795</v>
      </c>
    </row>
    <row r="7" spans="1:5" ht="16" customHeight="1">
      <c r="A7" s="210">
        <v>44509</v>
      </c>
      <c r="B7" s="204" t="s">
        <v>246</v>
      </c>
      <c r="C7" s="207">
        <v>1</v>
      </c>
      <c r="D7" s="206">
        <v>92.188696289062605</v>
      </c>
      <c r="E7" s="206">
        <v>126.61827392578121</v>
      </c>
    </row>
    <row r="8" spans="1:5" ht="16" customHeight="1">
      <c r="A8" s="210">
        <v>44510</v>
      </c>
      <c r="B8" s="204" t="s">
        <v>247</v>
      </c>
      <c r="C8" s="207">
        <v>1</v>
      </c>
      <c r="D8" s="206">
        <v>112.33266601562499</v>
      </c>
      <c r="E8" s="206">
        <v>130.06308593750001</v>
      </c>
    </row>
    <row r="9" spans="1:5" ht="16" customHeight="1">
      <c r="A9" s="210">
        <v>44511</v>
      </c>
      <c r="B9" s="204" t="s">
        <v>248</v>
      </c>
      <c r="C9" s="207">
        <v>1</v>
      </c>
      <c r="D9" s="206">
        <v>91.27560424804679</v>
      </c>
      <c r="E9" s="206">
        <v>115.46352539062499</v>
      </c>
    </row>
    <row r="10" spans="1:5" ht="16" customHeight="1">
      <c r="A10" s="210">
        <v>44512</v>
      </c>
      <c r="B10" s="204" t="s">
        <v>249</v>
      </c>
      <c r="C10" s="207">
        <v>1</v>
      </c>
      <c r="D10" s="206">
        <v>109.52651367187499</v>
      </c>
      <c r="E10" s="206">
        <v>141.1642944335938</v>
      </c>
    </row>
    <row r="11" spans="1:5" ht="16" customHeight="1">
      <c r="A11" s="210">
        <v>44513</v>
      </c>
      <c r="B11" s="204" t="s">
        <v>250</v>
      </c>
      <c r="C11" s="207">
        <v>0.99317797547269349</v>
      </c>
      <c r="D11" s="206">
        <v>131.45306396484381</v>
      </c>
      <c r="E11" s="206">
        <v>161.64390869140621</v>
      </c>
    </row>
    <row r="12" spans="1:5" ht="16" customHeight="1">
      <c r="A12" s="210">
        <v>44514</v>
      </c>
      <c r="B12" s="204" t="s">
        <v>251</v>
      </c>
      <c r="C12" s="207">
        <v>1</v>
      </c>
      <c r="D12" s="206">
        <v>89.902429199218801</v>
      </c>
      <c r="E12" s="206">
        <v>145.79829101562501</v>
      </c>
    </row>
    <row r="13" spans="1:5" ht="16" customHeight="1">
      <c r="A13" s="210">
        <v>44515</v>
      </c>
      <c r="B13" s="204" t="s">
        <v>252</v>
      </c>
      <c r="C13" s="207">
        <v>1</v>
      </c>
      <c r="D13" s="206">
        <v>129.95756835937499</v>
      </c>
      <c r="E13" s="206">
        <v>150.45556640625</v>
      </c>
    </row>
    <row r="14" spans="1:5" ht="16" customHeight="1">
      <c r="A14" s="210">
        <v>44516</v>
      </c>
      <c r="B14" s="211" t="s">
        <v>253</v>
      </c>
      <c r="C14" s="208">
        <v>1</v>
      </c>
      <c r="D14" s="206">
        <v>112.95664062500001</v>
      </c>
      <c r="E14" s="206">
        <v>154.83906250000001</v>
      </c>
    </row>
    <row r="15" spans="1:5" ht="16" customHeight="1">
      <c r="A15" s="210">
        <v>44517</v>
      </c>
      <c r="B15" s="204" t="s">
        <v>254</v>
      </c>
      <c r="C15" s="207">
        <v>1</v>
      </c>
      <c r="D15" s="206">
        <v>104.98353271484379</v>
      </c>
      <c r="E15" s="206">
        <v>128.70461425781258</v>
      </c>
    </row>
  </sheetData>
  <sortState xmlns:xlrd2="http://schemas.microsoft.com/office/spreadsheetml/2017/richdata2" ref="A2:C15">
    <sortCondition ref="A2:A15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70" zoomScaleNormal="70" workbookViewId="0">
      <selection activeCell="D3" sqref="D3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8" bestFit="1" customWidth="1"/>
    <col min="6" max="6" width="13.5" style="44" hidden="1" customWidth="1"/>
    <col min="7" max="16384" width="10.83203125" style="44"/>
  </cols>
  <sheetData>
    <row r="2" spans="2:6">
      <c r="B2" s="160" t="s">
        <v>35</v>
      </c>
      <c r="C2" s="160" t="s">
        <v>36</v>
      </c>
      <c r="D2" s="160" t="s">
        <v>37</v>
      </c>
      <c r="E2" s="161" t="s">
        <v>222</v>
      </c>
      <c r="F2" s="162" t="s">
        <v>223</v>
      </c>
    </row>
    <row r="3" spans="2:6">
      <c r="B3" s="163" t="s">
        <v>140</v>
      </c>
      <c r="C3" s="163" t="s">
        <v>227</v>
      </c>
      <c r="D3" s="163" t="s">
        <v>111</v>
      </c>
      <c r="E3" s="164">
        <v>107.3235717773438</v>
      </c>
      <c r="F3" s="188" t="e">
        <f>#REF!</f>
        <v>#REF!</v>
      </c>
    </row>
    <row r="4" spans="2:6">
      <c r="B4" s="165" t="s">
        <v>126</v>
      </c>
      <c r="C4" s="165" t="s">
        <v>227</v>
      </c>
      <c r="D4" s="165" t="s">
        <v>93</v>
      </c>
      <c r="E4" s="166">
        <v>131.58240966796879</v>
      </c>
      <c r="F4" s="189"/>
    </row>
    <row r="5" spans="2:6">
      <c r="B5" s="163" t="s">
        <v>141</v>
      </c>
      <c r="C5" s="163" t="s">
        <v>228</v>
      </c>
      <c r="D5" s="163" t="s">
        <v>111</v>
      </c>
      <c r="E5" s="164">
        <v>123.06020507812499</v>
      </c>
      <c r="F5" s="188" t="e">
        <f>#REF!</f>
        <v>#REF!</v>
      </c>
    </row>
    <row r="6" spans="2:6">
      <c r="B6" s="165" t="s">
        <v>127</v>
      </c>
      <c r="C6" s="165" t="s">
        <v>228</v>
      </c>
      <c r="D6" s="165" t="s">
        <v>93</v>
      </c>
      <c r="E6" s="167">
        <v>128.40434570312499</v>
      </c>
      <c r="F6" s="189"/>
    </row>
    <row r="7" spans="2:6">
      <c r="B7" s="163" t="s">
        <v>142</v>
      </c>
      <c r="C7" s="163" t="s">
        <v>229</v>
      </c>
      <c r="D7" s="163" t="s">
        <v>111</v>
      </c>
      <c r="E7" s="164">
        <v>122.47325439453121</v>
      </c>
      <c r="F7" s="188" t="e">
        <f>#REF!</f>
        <v>#REF!</v>
      </c>
    </row>
    <row r="8" spans="2:6">
      <c r="B8" s="165" t="s">
        <v>128</v>
      </c>
      <c r="C8" s="165" t="s">
        <v>229</v>
      </c>
      <c r="D8" s="165" t="s">
        <v>93</v>
      </c>
      <c r="E8" s="167">
        <v>144.17873535156258</v>
      </c>
      <c r="F8" s="189"/>
    </row>
    <row r="9" spans="2:6">
      <c r="B9" s="163" t="s">
        <v>143</v>
      </c>
      <c r="C9" s="163" t="s">
        <v>230</v>
      </c>
      <c r="D9" s="163" t="s">
        <v>111</v>
      </c>
      <c r="E9" s="164">
        <v>103.18449707031259</v>
      </c>
      <c r="F9" s="188" t="e">
        <f>#REF!</f>
        <v>#REF!</v>
      </c>
    </row>
    <row r="10" spans="2:6">
      <c r="B10" s="165" t="s">
        <v>129</v>
      </c>
      <c r="C10" s="165" t="s">
        <v>230</v>
      </c>
      <c r="D10" s="165" t="s">
        <v>93</v>
      </c>
      <c r="E10" s="167">
        <v>144.0937377929688</v>
      </c>
      <c r="F10" s="189"/>
    </row>
    <row r="11" spans="2:6">
      <c r="B11" s="163" t="s">
        <v>144</v>
      </c>
      <c r="C11" s="163" t="s">
        <v>231</v>
      </c>
      <c r="D11" s="163" t="s">
        <v>111</v>
      </c>
      <c r="E11" s="164">
        <v>121.29899902343759</v>
      </c>
      <c r="F11" s="188" t="e">
        <f>#REF!</f>
        <v>#REF!</v>
      </c>
    </row>
    <row r="12" spans="2:6">
      <c r="B12" s="165" t="s">
        <v>130</v>
      </c>
      <c r="C12" s="165" t="s">
        <v>231</v>
      </c>
      <c r="D12" s="165" t="s">
        <v>93</v>
      </c>
      <c r="E12" s="167">
        <v>160.65083007812501</v>
      </c>
      <c r="F12" s="189"/>
    </row>
    <row r="13" spans="2:6">
      <c r="B13" s="163" t="s">
        <v>145</v>
      </c>
      <c r="C13" s="163" t="s">
        <v>232</v>
      </c>
      <c r="D13" s="163" t="s">
        <v>111</v>
      </c>
      <c r="E13" s="164">
        <v>154.04998779296881</v>
      </c>
      <c r="F13" s="188" t="e">
        <f>#REF!</f>
        <v>#REF!</v>
      </c>
    </row>
    <row r="14" spans="2:6">
      <c r="B14" s="165" t="s">
        <v>131</v>
      </c>
      <c r="C14" s="165" t="s">
        <v>232</v>
      </c>
      <c r="D14" s="165" t="s">
        <v>93</v>
      </c>
      <c r="E14" s="167">
        <v>161.1338012695312</v>
      </c>
      <c r="F14" s="189"/>
    </row>
    <row r="15" spans="2:6">
      <c r="B15" s="163" t="s">
        <v>146</v>
      </c>
      <c r="C15" s="163" t="s">
        <v>233</v>
      </c>
      <c r="D15" s="163" t="s">
        <v>111</v>
      </c>
      <c r="E15" s="164">
        <v>113.69289550781259</v>
      </c>
      <c r="F15" s="190" t="e">
        <f>#REF!</f>
        <v>#REF!</v>
      </c>
    </row>
    <row r="16" spans="2:6">
      <c r="B16" s="165" t="s">
        <v>132</v>
      </c>
      <c r="C16" s="165" t="s">
        <v>233</v>
      </c>
      <c r="D16" s="165" t="s">
        <v>93</v>
      </c>
      <c r="E16" s="167">
        <v>144.00278320312501</v>
      </c>
      <c r="F16" s="191"/>
    </row>
    <row r="17" spans="2:6">
      <c r="B17" s="163" t="s">
        <v>147</v>
      </c>
      <c r="C17" s="163" t="s">
        <v>234</v>
      </c>
      <c r="D17" s="163" t="s">
        <v>111</v>
      </c>
      <c r="E17" s="164">
        <v>119.03203125</v>
      </c>
      <c r="F17" s="190" t="e">
        <f>#REF!</f>
        <v>#REF!</v>
      </c>
    </row>
    <row r="18" spans="2:6">
      <c r="B18" s="165" t="s">
        <v>133</v>
      </c>
      <c r="C18" s="165" t="s">
        <v>234</v>
      </c>
      <c r="D18" s="165" t="s">
        <v>93</v>
      </c>
      <c r="E18" s="167">
        <v>164.99545898437501</v>
      </c>
      <c r="F18" s="191"/>
    </row>
    <row r="19" spans="2:6">
      <c r="B19" s="163" t="s">
        <v>165</v>
      </c>
      <c r="C19" s="163" t="s">
        <v>235</v>
      </c>
      <c r="D19" s="163" t="s">
        <v>111</v>
      </c>
      <c r="E19" s="164">
        <v>118.2788818359376</v>
      </c>
      <c r="F19" s="190" t="e">
        <f>#REF!</f>
        <v>#REF!</v>
      </c>
    </row>
    <row r="20" spans="2:6">
      <c r="B20" s="165" t="s">
        <v>134</v>
      </c>
      <c r="C20" s="165" t="s">
        <v>235</v>
      </c>
      <c r="D20" s="165" t="s">
        <v>93</v>
      </c>
      <c r="E20" s="167">
        <v>155.74066162109381</v>
      </c>
      <c r="F20" s="191"/>
    </row>
    <row r="21" spans="2:6">
      <c r="B21" s="163" t="s">
        <v>166</v>
      </c>
      <c r="C21" s="163" t="s">
        <v>236</v>
      </c>
      <c r="D21" s="163" t="s">
        <v>111</v>
      </c>
      <c r="E21" s="164">
        <v>131.8816650390626</v>
      </c>
      <c r="F21" s="190" t="e">
        <f>#REF!</f>
        <v>#REF!</v>
      </c>
    </row>
    <row r="22" spans="2:6">
      <c r="B22" s="165" t="s">
        <v>135</v>
      </c>
      <c r="C22" s="165" t="s">
        <v>236</v>
      </c>
      <c r="D22" s="165" t="s">
        <v>93</v>
      </c>
      <c r="E22" s="167">
        <v>177.97683105468758</v>
      </c>
      <c r="F22" s="191"/>
    </row>
    <row r="23" spans="2:6">
      <c r="B23" s="163" t="s">
        <v>167</v>
      </c>
      <c r="C23" s="163" t="s">
        <v>237</v>
      </c>
      <c r="D23" s="163" t="s">
        <v>111</v>
      </c>
      <c r="E23" s="164">
        <v>127.66103515624999</v>
      </c>
      <c r="F23" s="190" t="e">
        <f>#REF!</f>
        <v>#REF!</v>
      </c>
    </row>
    <row r="24" spans="2:6">
      <c r="B24" s="165" t="s">
        <v>136</v>
      </c>
      <c r="C24" s="165" t="s">
        <v>237</v>
      </c>
      <c r="D24" s="165" t="s">
        <v>93</v>
      </c>
      <c r="E24" s="167">
        <v>158.1687744140626</v>
      </c>
      <c r="F24" s="191"/>
    </row>
    <row r="25" spans="2:6">
      <c r="B25" s="163" t="s">
        <v>168</v>
      </c>
      <c r="C25" s="163" t="s">
        <v>238</v>
      </c>
      <c r="D25" s="163" t="s">
        <v>111</v>
      </c>
      <c r="E25" s="164">
        <v>130.62358398437499</v>
      </c>
      <c r="F25" s="190" t="e">
        <f>#REF!</f>
        <v>#REF!</v>
      </c>
    </row>
    <row r="26" spans="2:6">
      <c r="B26" s="165" t="s">
        <v>137</v>
      </c>
      <c r="C26" s="165" t="s">
        <v>238</v>
      </c>
      <c r="D26" s="165" t="s">
        <v>93</v>
      </c>
      <c r="E26" s="167">
        <v>161.49566650390619</v>
      </c>
      <c r="F26" s="191"/>
    </row>
    <row r="27" spans="2:6">
      <c r="B27" s="163" t="s">
        <v>169</v>
      </c>
      <c r="C27" s="163" t="s">
        <v>239</v>
      </c>
      <c r="D27" s="163" t="s">
        <v>111</v>
      </c>
      <c r="E27" s="164">
        <v>118.61265869140621</v>
      </c>
      <c r="F27" s="190" t="e">
        <f>#REF!</f>
        <v>#REF!</v>
      </c>
    </row>
    <row r="28" spans="2:6">
      <c r="B28" s="165" t="s">
        <v>138</v>
      </c>
      <c r="C28" s="165" t="s">
        <v>239</v>
      </c>
      <c r="D28" s="165" t="s">
        <v>93</v>
      </c>
      <c r="E28" s="167">
        <v>147.4061767578126</v>
      </c>
      <c r="F28" s="191"/>
    </row>
    <row r="29" spans="2:6">
      <c r="B29" s="163" t="s">
        <v>170</v>
      </c>
      <c r="C29" s="163" t="s">
        <v>240</v>
      </c>
      <c r="D29" s="163" t="s">
        <v>111</v>
      </c>
      <c r="E29" s="164">
        <v>111.4062377929688</v>
      </c>
      <c r="F29" s="190" t="e">
        <f>#REF!</f>
        <v>#REF!</v>
      </c>
    </row>
    <row r="30" spans="2:6">
      <c r="B30" s="165" t="s">
        <v>139</v>
      </c>
      <c r="C30" s="165" t="s">
        <v>240</v>
      </c>
      <c r="D30" s="165" t="s">
        <v>93</v>
      </c>
      <c r="E30" s="167">
        <v>145.21022949218758</v>
      </c>
      <c r="F30" s="191"/>
    </row>
    <row r="31" spans="2:6">
      <c r="B31" s="163" t="s">
        <v>221</v>
      </c>
      <c r="C31" s="163" t="s">
        <v>7</v>
      </c>
      <c r="D31" s="163" t="s">
        <v>111</v>
      </c>
      <c r="E31" s="164">
        <v>0</v>
      </c>
      <c r="F31" s="188" t="e">
        <f>#REF!</f>
        <v>#REF!</v>
      </c>
    </row>
    <row r="32" spans="2:6">
      <c r="B32" s="165" t="s">
        <v>220</v>
      </c>
      <c r="C32" s="165" t="s">
        <v>7</v>
      </c>
      <c r="D32" s="165" t="s">
        <v>93</v>
      </c>
      <c r="E32" s="167">
        <v>0</v>
      </c>
      <c r="F32" s="189"/>
    </row>
    <row r="33" spans="2:6">
      <c r="B33" s="163" t="s">
        <v>205</v>
      </c>
      <c r="C33" s="163" t="s">
        <v>109</v>
      </c>
      <c r="D33" s="163" t="s">
        <v>111</v>
      </c>
      <c r="E33" s="164">
        <v>28.162155151367198</v>
      </c>
      <c r="F33" s="188" t="e">
        <f>#REF!</f>
        <v>#REF!</v>
      </c>
    </row>
    <row r="34" spans="2:6">
      <c r="B34" s="165" t="s">
        <v>204</v>
      </c>
      <c r="C34" s="165" t="s">
        <v>109</v>
      </c>
      <c r="D34" s="165" t="s">
        <v>93</v>
      </c>
      <c r="E34" s="167">
        <v>32.578656005859401</v>
      </c>
      <c r="F34" s="189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  <mergeCell ref="F13:F14"/>
    <mergeCell ref="F3:F4"/>
    <mergeCell ref="F5:F6"/>
    <mergeCell ref="F7:F8"/>
    <mergeCell ref="F9:F10"/>
    <mergeCell ref="F11:F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C552C-CF3E-4729-829B-923A53B7D6BA}">
  <dimension ref="B1:D17"/>
  <sheetViews>
    <sheetView showGridLines="0" zoomScale="70" zoomScaleNormal="70" workbookViewId="0">
      <selection activeCell="B1" sqref="B1:D17"/>
    </sheetView>
  </sheetViews>
  <sheetFormatPr defaultColWidth="10.83203125" defaultRowHeight="14.5"/>
  <cols>
    <col min="1" max="1" width="10.83203125" style="199"/>
    <col min="2" max="2" width="11.75" style="196" customWidth="1"/>
    <col min="3" max="3" width="11.75" style="202" customWidth="1"/>
    <col min="4" max="4" width="11.75" style="199" customWidth="1"/>
    <col min="5" max="16384" width="10.83203125" style="199"/>
  </cols>
  <sheetData>
    <row r="1" spans="2:4">
      <c r="C1" s="197" t="s">
        <v>111</v>
      </c>
      <c r="D1" s="198" t="s">
        <v>93</v>
      </c>
    </row>
    <row r="2" spans="2:4">
      <c r="B2" s="197" t="s">
        <v>227</v>
      </c>
      <c r="C2" s="200">
        <v>107.3235717773438</v>
      </c>
      <c r="D2" s="201">
        <v>131.58240966796879</v>
      </c>
    </row>
    <row r="3" spans="2:4">
      <c r="B3" s="197" t="s">
        <v>228</v>
      </c>
      <c r="C3" s="200">
        <v>123.06020507812499</v>
      </c>
      <c r="D3" s="201">
        <v>128.40434570312499</v>
      </c>
    </row>
    <row r="4" spans="2:4">
      <c r="B4" s="197" t="s">
        <v>229</v>
      </c>
      <c r="C4" s="200">
        <v>122.47325439453121</v>
      </c>
      <c r="D4" s="201">
        <v>144.17873535156258</v>
      </c>
    </row>
    <row r="5" spans="2:4">
      <c r="B5" s="197" t="s">
        <v>230</v>
      </c>
      <c r="C5" s="200">
        <v>103.18449707031259</v>
      </c>
      <c r="D5" s="201">
        <v>144.0937377929688</v>
      </c>
    </row>
    <row r="6" spans="2:4">
      <c r="B6" s="197" t="s">
        <v>231</v>
      </c>
      <c r="C6" s="200">
        <v>121.29899902343759</v>
      </c>
      <c r="D6" s="201">
        <v>160.65083007812501</v>
      </c>
    </row>
    <row r="7" spans="2:4">
      <c r="B7" s="197" t="s">
        <v>232</v>
      </c>
      <c r="C7" s="200">
        <v>154.04998779296881</v>
      </c>
      <c r="D7" s="201">
        <v>161.1338012695312</v>
      </c>
    </row>
    <row r="8" spans="2:4">
      <c r="B8" s="197" t="s">
        <v>233</v>
      </c>
      <c r="C8" s="200">
        <v>113.69289550781259</v>
      </c>
      <c r="D8" s="201">
        <v>144.00278320312501</v>
      </c>
    </row>
    <row r="9" spans="2:4">
      <c r="B9" s="197" t="s">
        <v>234</v>
      </c>
      <c r="C9" s="200">
        <v>119.03203125</v>
      </c>
      <c r="D9" s="201">
        <v>164.99545898437501</v>
      </c>
    </row>
    <row r="10" spans="2:4">
      <c r="B10" s="197" t="s">
        <v>235</v>
      </c>
      <c r="C10" s="200">
        <v>118.2788818359376</v>
      </c>
      <c r="D10" s="201">
        <v>155.74066162109381</v>
      </c>
    </row>
    <row r="11" spans="2:4">
      <c r="B11" s="197" t="s">
        <v>236</v>
      </c>
      <c r="C11" s="200">
        <v>131.8816650390626</v>
      </c>
      <c r="D11" s="201">
        <v>177.97683105468758</v>
      </c>
    </row>
    <row r="12" spans="2:4">
      <c r="B12" s="197" t="s">
        <v>237</v>
      </c>
      <c r="C12" s="200">
        <v>127.66103515624999</v>
      </c>
      <c r="D12" s="201">
        <v>158.1687744140626</v>
      </c>
    </row>
    <row r="13" spans="2:4">
      <c r="B13" s="197" t="s">
        <v>238</v>
      </c>
      <c r="C13" s="200">
        <v>130.62358398437499</v>
      </c>
      <c r="D13" s="201">
        <v>161.49566650390619</v>
      </c>
    </row>
    <row r="14" spans="2:4">
      <c r="B14" s="197" t="s">
        <v>239</v>
      </c>
      <c r="C14" s="200">
        <v>118.61265869140621</v>
      </c>
      <c r="D14" s="201">
        <v>147.4061767578126</v>
      </c>
    </row>
    <row r="15" spans="2:4">
      <c r="B15" s="197" t="s">
        <v>240</v>
      </c>
      <c r="C15" s="200">
        <v>111.4062377929688</v>
      </c>
      <c r="D15" s="201">
        <v>145.21022949218758</v>
      </c>
    </row>
    <row r="16" spans="2:4">
      <c r="B16" s="197" t="s">
        <v>7</v>
      </c>
      <c r="C16" s="200">
        <v>0</v>
      </c>
      <c r="D16" s="201">
        <v>0</v>
      </c>
    </row>
    <row r="17" spans="2:4">
      <c r="B17" s="197" t="s">
        <v>109</v>
      </c>
      <c r="C17" s="200">
        <v>28.162155151367198</v>
      </c>
      <c r="D17" s="201">
        <v>32.578656005859401</v>
      </c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37"/>
  <sheetViews>
    <sheetView topLeftCell="A34" zoomScale="109" workbookViewId="0">
      <selection activeCell="A28" sqref="A28:XFD29"/>
    </sheetView>
  </sheetViews>
  <sheetFormatPr defaultColWidth="10.83203125" defaultRowHeight="15.5"/>
  <cols>
    <col min="1" max="1" width="10.83203125" style="169"/>
    <col min="2" max="2" width="10.83203125" style="170"/>
    <col min="3" max="3" width="10.83203125" style="169"/>
    <col min="4" max="6" width="10.83203125" style="106"/>
    <col min="7" max="16384" width="10.83203125" style="169"/>
  </cols>
  <sheetData>
    <row r="1" spans="1:58">
      <c r="A1" t="s">
        <v>35</v>
      </c>
      <c r="B1" t="s">
        <v>36</v>
      </c>
      <c r="C1" t="s">
        <v>37</v>
      </c>
      <c r="D1" s="106" t="s">
        <v>225</v>
      </c>
      <c r="E1" s="106" t="s">
        <v>38</v>
      </c>
      <c r="F1" s="106" t="s">
        <v>39</v>
      </c>
      <c r="G1" t="s">
        <v>40</v>
      </c>
      <c r="H1" t="s">
        <v>41</v>
      </c>
      <c r="I1" t="s">
        <v>42</v>
      </c>
      <c r="J1" t="s">
        <v>43</v>
      </c>
      <c r="K1" t="s">
        <v>44</v>
      </c>
      <c r="L1" t="s">
        <v>45</v>
      </c>
      <c r="M1" t="s">
        <v>46</v>
      </c>
      <c r="N1" t="s">
        <v>47</v>
      </c>
      <c r="O1" t="s">
        <v>48</v>
      </c>
      <c r="P1" t="s">
        <v>49</v>
      </c>
      <c r="Q1" t="s">
        <v>50</v>
      </c>
      <c r="R1" t="s">
        <v>51</v>
      </c>
      <c r="S1" t="s">
        <v>52</v>
      </c>
      <c r="T1" t="s">
        <v>53</v>
      </c>
      <c r="U1" t="s">
        <v>54</v>
      </c>
      <c r="V1" t="s">
        <v>55</v>
      </c>
      <c r="W1" t="s">
        <v>56</v>
      </c>
      <c r="X1" t="s">
        <v>57</v>
      </c>
      <c r="Y1" t="s">
        <v>58</v>
      </c>
      <c r="Z1" t="s">
        <v>59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F1" t="s">
        <v>65</v>
      </c>
      <c r="AG1" t="s">
        <v>66</v>
      </c>
      <c r="AH1" t="s">
        <v>67</v>
      </c>
      <c r="AI1" t="s">
        <v>68</v>
      </c>
      <c r="AJ1" t="s">
        <v>69</v>
      </c>
      <c r="AK1" t="s">
        <v>70</v>
      </c>
      <c r="AL1" t="s">
        <v>71</v>
      </c>
      <c r="AM1" t="s">
        <v>72</v>
      </c>
      <c r="AN1" t="s">
        <v>73</v>
      </c>
      <c r="AO1" t="s">
        <v>74</v>
      </c>
      <c r="AP1" t="s">
        <v>75</v>
      </c>
      <c r="AQ1" t="s">
        <v>76</v>
      </c>
      <c r="AR1" t="s">
        <v>77</v>
      </c>
      <c r="AS1" t="s">
        <v>78</v>
      </c>
      <c r="AT1" t="s">
        <v>79</v>
      </c>
      <c r="AU1" t="s">
        <v>80</v>
      </c>
      <c r="AV1" t="s">
        <v>81</v>
      </c>
      <c r="AW1" t="s">
        <v>82</v>
      </c>
      <c r="AX1" t="s">
        <v>83</v>
      </c>
      <c r="AY1" t="s">
        <v>84</v>
      </c>
      <c r="AZ1" t="s">
        <v>85</v>
      </c>
      <c r="BA1" t="s">
        <v>86</v>
      </c>
      <c r="BB1" t="s">
        <v>87</v>
      </c>
      <c r="BC1" t="s">
        <v>88</v>
      </c>
      <c r="BD1" t="s">
        <v>89</v>
      </c>
      <c r="BE1" t="s">
        <v>90</v>
      </c>
      <c r="BF1" t="s">
        <v>91</v>
      </c>
    </row>
    <row r="2" spans="1:58">
      <c r="A2" t="s">
        <v>140</v>
      </c>
      <c r="B2" t="s">
        <v>241</v>
      </c>
      <c r="C2" t="s">
        <v>198</v>
      </c>
      <c r="D2" s="106">
        <v>29.712832641601601</v>
      </c>
      <c r="E2" s="106">
        <f>G2*4</f>
        <v>35.123134613037116</v>
      </c>
      <c r="F2" s="106">
        <f>H2*4</f>
        <v>24.308744430541999</v>
      </c>
      <c r="G2">
        <v>8.7807836532592791</v>
      </c>
      <c r="H2">
        <v>6.0771861076354998</v>
      </c>
      <c r="I2">
        <v>18430</v>
      </c>
      <c r="J2">
        <v>116</v>
      </c>
      <c r="K2">
        <v>18314</v>
      </c>
      <c r="L2">
        <v>0</v>
      </c>
      <c r="M2">
        <v>116</v>
      </c>
      <c r="N2">
        <v>0</v>
      </c>
      <c r="O2">
        <v>18314</v>
      </c>
      <c r="P2">
        <v>0</v>
      </c>
      <c r="Q2"/>
      <c r="R2"/>
      <c r="S2"/>
      <c r="T2"/>
      <c r="U2"/>
      <c r="V2"/>
      <c r="W2"/>
      <c r="X2">
        <v>8389.9873046875</v>
      </c>
      <c r="Y2"/>
      <c r="Z2"/>
      <c r="AA2" t="s">
        <v>224</v>
      </c>
      <c r="AB2"/>
      <c r="AC2"/>
      <c r="AD2"/>
      <c r="AE2"/>
      <c r="AF2"/>
      <c r="AG2">
        <v>100</v>
      </c>
      <c r="AH2"/>
      <c r="AI2"/>
      <c r="AJ2">
        <v>101.287415772681</v>
      </c>
      <c r="AK2">
        <v>98.712584227319098</v>
      </c>
      <c r="AL2">
        <v>10929.2061725485</v>
      </c>
      <c r="AM2">
        <v>4458.5807425463699</v>
      </c>
      <c r="AN2">
        <v>4499.3074137281701</v>
      </c>
      <c r="AO2"/>
      <c r="AP2"/>
      <c r="AQ2"/>
      <c r="AR2"/>
      <c r="AS2">
        <v>8.11810302734375</v>
      </c>
      <c r="AT2">
        <v>6.7387175559997603</v>
      </c>
      <c r="AU2"/>
      <c r="AV2"/>
      <c r="AW2"/>
      <c r="AX2"/>
      <c r="AY2"/>
      <c r="AZ2"/>
      <c r="BA2"/>
      <c r="BB2"/>
      <c r="BC2"/>
      <c r="BD2"/>
      <c r="BE2">
        <v>100.588249103821</v>
      </c>
      <c r="BF2">
        <v>99.4117508961791</v>
      </c>
    </row>
    <row r="3" spans="1:58">
      <c r="A3" t="s">
        <v>140</v>
      </c>
      <c r="B3" t="s">
        <v>241</v>
      </c>
      <c r="C3" t="s">
        <v>224</v>
      </c>
      <c r="D3" s="106">
        <v>0</v>
      </c>
      <c r="E3" s="106">
        <f t="shared" ref="E3:E37" si="0">G3*4</f>
        <v>0.76505535840988004</v>
      </c>
      <c r="F3" s="106">
        <f t="shared" ref="F3:F37" si="1">H3*4</f>
        <v>0</v>
      </c>
      <c r="G3">
        <v>0.19126383960247001</v>
      </c>
      <c r="H3">
        <v>0</v>
      </c>
      <c r="I3">
        <v>18430</v>
      </c>
      <c r="J3">
        <v>0</v>
      </c>
      <c r="K3">
        <v>18430</v>
      </c>
      <c r="L3">
        <v>0</v>
      </c>
      <c r="M3">
        <v>116</v>
      </c>
      <c r="N3">
        <v>0</v>
      </c>
      <c r="O3">
        <v>18314</v>
      </c>
      <c r="P3">
        <v>0</v>
      </c>
      <c r="Q3"/>
      <c r="R3"/>
      <c r="S3"/>
      <c r="T3"/>
      <c r="U3"/>
      <c r="V3"/>
      <c r="W3"/>
      <c r="X3">
        <v>6545.05615234375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0</v>
      </c>
      <c r="AM3">
        <v>4448.4552249008102</v>
      </c>
      <c r="AN3">
        <v>4448.4552249008302</v>
      </c>
      <c r="AO3"/>
      <c r="AP3"/>
      <c r="AQ3"/>
      <c r="AR3"/>
      <c r="AS3">
        <v>8.7392732501029996E-2</v>
      </c>
      <c r="AT3">
        <v>0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141</v>
      </c>
      <c r="B4" t="s">
        <v>242</v>
      </c>
      <c r="C4" t="s">
        <v>198</v>
      </c>
      <c r="D4" s="106">
        <v>27.5110961914062</v>
      </c>
      <c r="E4" s="106">
        <f t="shared" si="0"/>
        <v>32.879581451416001</v>
      </c>
      <c r="F4" s="106">
        <f t="shared" si="1"/>
        <v>22.148731231689439</v>
      </c>
      <c r="G4">
        <v>8.2198953628540004</v>
      </c>
      <c r="H4">
        <v>5.5371828079223597</v>
      </c>
      <c r="I4">
        <v>17327</v>
      </c>
      <c r="J4">
        <v>101</v>
      </c>
      <c r="K4">
        <v>17226</v>
      </c>
      <c r="L4">
        <v>0</v>
      </c>
      <c r="M4">
        <v>101</v>
      </c>
      <c r="N4">
        <v>0</v>
      </c>
      <c r="O4">
        <v>17226</v>
      </c>
      <c r="P4">
        <v>0</v>
      </c>
      <c r="Q4"/>
      <c r="R4"/>
      <c r="S4"/>
      <c r="T4"/>
      <c r="U4"/>
      <c r="V4"/>
      <c r="W4"/>
      <c r="X4">
        <v>8389.9873046875</v>
      </c>
      <c r="Y4"/>
      <c r="Z4"/>
      <c r="AA4" t="s">
        <v>224</v>
      </c>
      <c r="AB4"/>
      <c r="AC4"/>
      <c r="AD4"/>
      <c r="AE4"/>
      <c r="AF4"/>
      <c r="AG4">
        <v>100</v>
      </c>
      <c r="AH4"/>
      <c r="AI4"/>
      <c r="AJ4">
        <v>101.47896918694001</v>
      </c>
      <c r="AK4">
        <v>98.521030813059696</v>
      </c>
      <c r="AL4">
        <v>10502.391736927601</v>
      </c>
      <c r="AM4">
        <v>4246.2843037419998</v>
      </c>
      <c r="AN4">
        <v>4282.7514850631696</v>
      </c>
      <c r="AO4"/>
      <c r="AP4"/>
      <c r="AQ4"/>
      <c r="AR4"/>
      <c r="AS4">
        <v>7.56233882904053</v>
      </c>
      <c r="AT4">
        <v>6.1936078071594203</v>
      </c>
      <c r="AU4"/>
      <c r="AV4"/>
      <c r="AW4"/>
      <c r="AX4"/>
      <c r="AY4"/>
      <c r="AZ4"/>
      <c r="BA4"/>
      <c r="BB4"/>
      <c r="BC4"/>
      <c r="BD4"/>
      <c r="BE4">
        <v>100.675772292869</v>
      </c>
      <c r="BF4">
        <v>99.324227707131101</v>
      </c>
    </row>
    <row r="5" spans="1:58">
      <c r="A5" t="s">
        <v>141</v>
      </c>
      <c r="B5" t="s">
        <v>242</v>
      </c>
      <c r="C5" t="s">
        <v>224</v>
      </c>
      <c r="D5" s="106">
        <v>0</v>
      </c>
      <c r="E5" s="106">
        <f t="shared" si="0"/>
        <v>0.81376129388809204</v>
      </c>
      <c r="F5" s="106">
        <f t="shared" si="1"/>
        <v>0</v>
      </c>
      <c r="G5">
        <v>0.20344032347202301</v>
      </c>
      <c r="H5">
        <v>0</v>
      </c>
      <c r="I5">
        <v>17327</v>
      </c>
      <c r="J5">
        <v>0</v>
      </c>
      <c r="K5">
        <v>17327</v>
      </c>
      <c r="L5">
        <v>0</v>
      </c>
      <c r="M5">
        <v>101</v>
      </c>
      <c r="N5">
        <v>0</v>
      </c>
      <c r="O5">
        <v>17226</v>
      </c>
      <c r="P5">
        <v>0</v>
      </c>
      <c r="Q5"/>
      <c r="R5"/>
      <c r="S5"/>
      <c r="T5"/>
      <c r="U5"/>
      <c r="V5"/>
      <c r="W5"/>
      <c r="X5">
        <v>6545.05615234375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0</v>
      </c>
      <c r="AM5">
        <v>4267.0101239383903</v>
      </c>
      <c r="AN5">
        <v>4267.0101239383903</v>
      </c>
      <c r="AO5"/>
      <c r="AP5"/>
      <c r="AQ5"/>
      <c r="AR5"/>
      <c r="AS5">
        <v>9.2956185340881306E-2</v>
      </c>
      <c r="AT5">
        <v>0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142</v>
      </c>
      <c r="B6" t="s">
        <v>243</v>
      </c>
      <c r="C6" t="s">
        <v>198</v>
      </c>
      <c r="D6" s="106">
        <v>31.5197570800782</v>
      </c>
      <c r="E6" s="106">
        <f t="shared" si="0"/>
        <v>37.162750244140639</v>
      </c>
      <c r="F6" s="106">
        <f t="shared" si="1"/>
        <v>25.883525848388679</v>
      </c>
      <c r="G6">
        <v>9.2906875610351598</v>
      </c>
      <c r="H6">
        <v>6.4708814620971697</v>
      </c>
      <c r="I6">
        <v>17976</v>
      </c>
      <c r="J6">
        <v>120</v>
      </c>
      <c r="K6">
        <v>17856</v>
      </c>
      <c r="L6">
        <v>0</v>
      </c>
      <c r="M6">
        <v>120</v>
      </c>
      <c r="N6">
        <v>0</v>
      </c>
      <c r="O6">
        <v>17856</v>
      </c>
      <c r="P6">
        <v>0</v>
      </c>
      <c r="Q6"/>
      <c r="R6"/>
      <c r="S6"/>
      <c r="T6"/>
      <c r="U6"/>
      <c r="V6"/>
      <c r="W6"/>
      <c r="X6">
        <v>8389.9873046875</v>
      </c>
      <c r="Y6"/>
      <c r="Z6"/>
      <c r="AA6" t="s">
        <v>224</v>
      </c>
      <c r="AB6"/>
      <c r="AC6"/>
      <c r="AD6"/>
      <c r="AE6"/>
      <c r="AF6"/>
      <c r="AG6">
        <v>100</v>
      </c>
      <c r="AH6"/>
      <c r="AI6"/>
      <c r="AJ6">
        <v>101.244265769831</v>
      </c>
      <c r="AK6">
        <v>98.755734230169196</v>
      </c>
      <c r="AL6">
        <v>10705.030590820301</v>
      </c>
      <c r="AM6">
        <v>4288.8652353731104</v>
      </c>
      <c r="AN6">
        <v>4331.6967798019796</v>
      </c>
      <c r="AO6"/>
      <c r="AP6"/>
      <c r="AQ6"/>
      <c r="AR6"/>
      <c r="AS6">
        <v>8.5994977951049805</v>
      </c>
      <c r="AT6">
        <v>7.1608214378356898</v>
      </c>
      <c r="AU6"/>
      <c r="AV6"/>
      <c r="AW6"/>
      <c r="AX6"/>
      <c r="AY6"/>
      <c r="AZ6"/>
      <c r="BA6"/>
      <c r="BB6"/>
      <c r="BC6"/>
      <c r="BD6"/>
      <c r="BE6">
        <v>100.56853225946099</v>
      </c>
      <c r="BF6">
        <v>99.431467740538807</v>
      </c>
    </row>
    <row r="7" spans="1:58">
      <c r="A7" t="s">
        <v>142</v>
      </c>
      <c r="B7" t="s">
        <v>243</v>
      </c>
      <c r="C7" t="s">
        <v>224</v>
      </c>
      <c r="D7" s="106">
        <v>0</v>
      </c>
      <c r="E7" s="106">
        <f t="shared" si="0"/>
        <v>0.78437912464142001</v>
      </c>
      <c r="F7" s="106">
        <f t="shared" si="1"/>
        <v>0</v>
      </c>
      <c r="G7">
        <v>0.196094781160355</v>
      </c>
      <c r="H7">
        <v>0</v>
      </c>
      <c r="I7">
        <v>17976</v>
      </c>
      <c r="J7">
        <v>0</v>
      </c>
      <c r="K7">
        <v>17976</v>
      </c>
      <c r="L7">
        <v>0</v>
      </c>
      <c r="M7">
        <v>120</v>
      </c>
      <c r="N7">
        <v>0</v>
      </c>
      <c r="O7">
        <v>17856</v>
      </c>
      <c r="P7">
        <v>0</v>
      </c>
      <c r="Q7"/>
      <c r="R7"/>
      <c r="S7"/>
      <c r="T7"/>
      <c r="U7"/>
      <c r="V7"/>
      <c r="W7"/>
      <c r="X7">
        <v>6545.05615234375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0</v>
      </c>
      <c r="AM7">
        <v>4356.7052585141701</v>
      </c>
      <c r="AN7">
        <v>4356.7052585141801</v>
      </c>
      <c r="AO7"/>
      <c r="AP7"/>
      <c r="AQ7"/>
      <c r="AR7"/>
      <c r="AS7">
        <v>8.9599996805190998E-2</v>
      </c>
      <c r="AT7">
        <v>0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143</v>
      </c>
      <c r="B8" t="s">
        <v>244</v>
      </c>
      <c r="C8" t="s">
        <v>198</v>
      </c>
      <c r="D8" s="106">
        <v>32.259820556640605</v>
      </c>
      <c r="E8" s="106">
        <f t="shared" si="0"/>
        <v>38.035385131835923</v>
      </c>
      <c r="F8" s="106">
        <f t="shared" si="1"/>
        <v>26.491327285766602</v>
      </c>
      <c r="G8">
        <v>9.5088462829589808</v>
      </c>
      <c r="H8">
        <v>6.6228318214416504</v>
      </c>
      <c r="I8">
        <v>17565</v>
      </c>
      <c r="J8">
        <v>120</v>
      </c>
      <c r="K8">
        <v>17445</v>
      </c>
      <c r="L8">
        <v>0</v>
      </c>
      <c r="M8">
        <v>120</v>
      </c>
      <c r="N8">
        <v>0</v>
      </c>
      <c r="O8">
        <v>17445</v>
      </c>
      <c r="P8">
        <v>0</v>
      </c>
      <c r="Q8"/>
      <c r="R8"/>
      <c r="S8"/>
      <c r="T8"/>
      <c r="U8"/>
      <c r="V8"/>
      <c r="W8"/>
      <c r="X8">
        <v>8389.9873046875</v>
      </c>
      <c r="Y8"/>
      <c r="Z8"/>
      <c r="AA8" t="s">
        <v>224</v>
      </c>
      <c r="AB8"/>
      <c r="AC8"/>
      <c r="AD8"/>
      <c r="AE8"/>
      <c r="AF8"/>
      <c r="AG8">
        <v>100</v>
      </c>
      <c r="AH8"/>
      <c r="AI8"/>
      <c r="AJ8">
        <v>101.244170333722</v>
      </c>
      <c r="AK8">
        <v>98.755829666278302</v>
      </c>
      <c r="AL8">
        <v>10757.7277994792</v>
      </c>
      <c r="AM8">
        <v>4276.9847710969998</v>
      </c>
      <c r="AN8">
        <v>4321.2597021192596</v>
      </c>
      <c r="AO8"/>
      <c r="AP8"/>
      <c r="AQ8"/>
      <c r="AR8"/>
      <c r="AS8">
        <v>8.8014125823974592</v>
      </c>
      <c r="AT8">
        <v>7.32895708084106</v>
      </c>
      <c r="AU8"/>
      <c r="AV8"/>
      <c r="AW8"/>
      <c r="AX8"/>
      <c r="AY8"/>
      <c r="AZ8"/>
      <c r="BA8"/>
      <c r="BB8"/>
      <c r="BC8"/>
      <c r="BD8"/>
      <c r="BE8">
        <v>100.56848803149801</v>
      </c>
      <c r="BF8">
        <v>99.431511968502406</v>
      </c>
    </row>
    <row r="9" spans="1:58">
      <c r="A9" t="s">
        <v>143</v>
      </c>
      <c r="B9" t="s">
        <v>244</v>
      </c>
      <c r="C9" t="s">
        <v>224</v>
      </c>
      <c r="D9" s="106">
        <v>0</v>
      </c>
      <c r="E9" s="106">
        <f t="shared" si="0"/>
        <v>0.80273419618606401</v>
      </c>
      <c r="F9" s="106">
        <f t="shared" si="1"/>
        <v>0</v>
      </c>
      <c r="G9">
        <v>0.200683549046516</v>
      </c>
      <c r="H9">
        <v>0</v>
      </c>
      <c r="I9">
        <v>17565</v>
      </c>
      <c r="J9">
        <v>0</v>
      </c>
      <c r="K9">
        <v>17565</v>
      </c>
      <c r="L9">
        <v>0</v>
      </c>
      <c r="M9">
        <v>120</v>
      </c>
      <c r="N9">
        <v>0</v>
      </c>
      <c r="O9">
        <v>17445</v>
      </c>
      <c r="P9">
        <v>0</v>
      </c>
      <c r="Q9"/>
      <c r="R9"/>
      <c r="S9"/>
      <c r="T9"/>
      <c r="U9"/>
      <c r="V9"/>
      <c r="W9"/>
      <c r="X9">
        <v>6545.05615234375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0</v>
      </c>
      <c r="AM9">
        <v>4379.4369674217896</v>
      </c>
      <c r="AN9">
        <v>4379.4369674217796</v>
      </c>
      <c r="AO9"/>
      <c r="AP9"/>
      <c r="AQ9"/>
      <c r="AR9"/>
      <c r="AS9">
        <v>9.1696605086326599E-2</v>
      </c>
      <c r="AT9">
        <v>0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144</v>
      </c>
      <c r="B10" t="s">
        <v>245</v>
      </c>
      <c r="C10" t="s">
        <v>198</v>
      </c>
      <c r="D10" s="106">
        <v>17.830717468261717</v>
      </c>
      <c r="E10" s="106">
        <f t="shared" si="0"/>
        <v>22.39200973510744</v>
      </c>
      <c r="F10" s="106">
        <f t="shared" si="1"/>
        <v>13.93759918212892</v>
      </c>
      <c r="G10">
        <v>5.5980024337768599</v>
      </c>
      <c r="H10">
        <v>3.4843997955322301</v>
      </c>
      <c r="I10">
        <v>18245</v>
      </c>
      <c r="J10">
        <v>69</v>
      </c>
      <c r="K10">
        <v>18176</v>
      </c>
      <c r="L10">
        <v>0</v>
      </c>
      <c r="M10">
        <v>69</v>
      </c>
      <c r="N10">
        <v>0</v>
      </c>
      <c r="O10">
        <v>18176</v>
      </c>
      <c r="P10">
        <v>0</v>
      </c>
      <c r="Q10"/>
      <c r="R10"/>
      <c r="S10"/>
      <c r="T10"/>
      <c r="U10"/>
      <c r="V10"/>
      <c r="W10"/>
      <c r="X10">
        <v>8389.9873046875</v>
      </c>
      <c r="Y10"/>
      <c r="Z10"/>
      <c r="AA10" t="s">
        <v>224</v>
      </c>
      <c r="AB10"/>
      <c r="AC10"/>
      <c r="AD10"/>
      <c r="AE10"/>
      <c r="AF10"/>
      <c r="AG10">
        <v>100</v>
      </c>
      <c r="AH10"/>
      <c r="AI10"/>
      <c r="AJ10">
        <v>102.167084575476</v>
      </c>
      <c r="AK10">
        <v>97.832915424524202</v>
      </c>
      <c r="AL10">
        <v>10804.6902456975</v>
      </c>
      <c r="AM10">
        <v>4121.86417395632</v>
      </c>
      <c r="AN10">
        <v>4147.1376734877203</v>
      </c>
      <c r="AO10"/>
      <c r="AP10"/>
      <c r="AQ10"/>
      <c r="AR10"/>
      <c r="AS10">
        <v>5.0147833824157697</v>
      </c>
      <c r="AT10">
        <v>3.943603515625</v>
      </c>
      <c r="AU10"/>
      <c r="AV10"/>
      <c r="AW10"/>
      <c r="AX10"/>
      <c r="AY10"/>
      <c r="AZ10"/>
      <c r="BA10"/>
      <c r="BB10"/>
      <c r="BC10"/>
      <c r="BD10"/>
      <c r="BE10">
        <v>100.99018905552199</v>
      </c>
      <c r="BF10">
        <v>99.009810944478303</v>
      </c>
    </row>
    <row r="11" spans="1:58">
      <c r="A11" t="s">
        <v>144</v>
      </c>
      <c r="B11" t="s">
        <v>245</v>
      </c>
      <c r="C11" t="s">
        <v>224</v>
      </c>
      <c r="D11" s="106">
        <v>0</v>
      </c>
      <c r="E11" s="106">
        <f t="shared" si="0"/>
        <v>0.77281343936919999</v>
      </c>
      <c r="F11" s="106">
        <f t="shared" si="1"/>
        <v>0</v>
      </c>
      <c r="G11">
        <v>0.1932033598423</v>
      </c>
      <c r="H11">
        <v>0</v>
      </c>
      <c r="I11">
        <v>18245</v>
      </c>
      <c r="J11">
        <v>0</v>
      </c>
      <c r="K11">
        <v>18245</v>
      </c>
      <c r="L11">
        <v>0</v>
      </c>
      <c r="M11">
        <v>69</v>
      </c>
      <c r="N11">
        <v>0</v>
      </c>
      <c r="O11">
        <v>18176</v>
      </c>
      <c r="P11">
        <v>0</v>
      </c>
      <c r="Q11"/>
      <c r="R11"/>
      <c r="S11"/>
      <c r="T11"/>
      <c r="U11"/>
      <c r="V11"/>
      <c r="W11"/>
      <c r="X11">
        <v>6545.05615234375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0</v>
      </c>
      <c r="AM11">
        <v>4261.7294193400603</v>
      </c>
      <c r="AN11">
        <v>4261.7294193400503</v>
      </c>
      <c r="AO11"/>
      <c r="AP11"/>
      <c r="AQ11"/>
      <c r="AR11"/>
      <c r="AS11">
        <v>8.8278904557228102E-2</v>
      </c>
      <c r="AT11">
        <v>0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145</v>
      </c>
      <c r="B12" t="s">
        <v>246</v>
      </c>
      <c r="C12" t="s">
        <v>198</v>
      </c>
      <c r="D12" s="106">
        <v>30.3842956542968</v>
      </c>
      <c r="E12" s="106">
        <f t="shared" si="0"/>
        <v>35.916931152343757</v>
      </c>
      <c r="F12" s="106">
        <f t="shared" si="1"/>
        <v>24.858154296875</v>
      </c>
      <c r="G12">
        <v>8.9792327880859393</v>
      </c>
      <c r="H12">
        <v>6.21453857421875</v>
      </c>
      <c r="I12">
        <v>18024</v>
      </c>
      <c r="J12">
        <v>116</v>
      </c>
      <c r="K12">
        <v>17908</v>
      </c>
      <c r="L12">
        <v>0</v>
      </c>
      <c r="M12">
        <v>116</v>
      </c>
      <c r="N12">
        <v>0</v>
      </c>
      <c r="O12">
        <v>17908</v>
      </c>
      <c r="P12">
        <v>0</v>
      </c>
      <c r="Q12"/>
      <c r="R12"/>
      <c r="S12"/>
      <c r="T12"/>
      <c r="U12"/>
      <c r="V12"/>
      <c r="W12"/>
      <c r="X12">
        <v>8389.9873046875</v>
      </c>
      <c r="Y12"/>
      <c r="Z12"/>
      <c r="AA12" t="s">
        <v>224</v>
      </c>
      <c r="AB12"/>
      <c r="AC12"/>
      <c r="AD12"/>
      <c r="AE12"/>
      <c r="AF12"/>
      <c r="AG12">
        <v>100</v>
      </c>
      <c r="AH12"/>
      <c r="AI12"/>
      <c r="AJ12">
        <v>101.28732614226099</v>
      </c>
      <c r="AK12">
        <v>98.712673857739404</v>
      </c>
      <c r="AL12">
        <v>10726.5685109106</v>
      </c>
      <c r="AM12">
        <v>4281.5977683136598</v>
      </c>
      <c r="AN12">
        <v>4323.0767189428998</v>
      </c>
      <c r="AO12"/>
      <c r="AP12"/>
      <c r="AQ12"/>
      <c r="AR12"/>
      <c r="AS12">
        <v>8.3015642166137695</v>
      </c>
      <c r="AT12">
        <v>6.8910064697265598</v>
      </c>
      <c r="AU12"/>
      <c r="AV12"/>
      <c r="AW12"/>
      <c r="AX12"/>
      <c r="AY12"/>
      <c r="AZ12"/>
      <c r="BA12"/>
      <c r="BB12"/>
      <c r="BC12"/>
      <c r="BD12"/>
      <c r="BE12">
        <v>100.58820759501999</v>
      </c>
      <c r="BF12">
        <v>99.411792404979707</v>
      </c>
    </row>
    <row r="13" spans="1:58">
      <c r="A13" t="s">
        <v>145</v>
      </c>
      <c r="B13" t="s">
        <v>246</v>
      </c>
      <c r="C13" t="s">
        <v>224</v>
      </c>
      <c r="D13" s="106">
        <v>0</v>
      </c>
      <c r="E13" s="106">
        <f t="shared" si="0"/>
        <v>0.78228998184204002</v>
      </c>
      <c r="F13" s="106">
        <f t="shared" si="1"/>
        <v>0</v>
      </c>
      <c r="G13">
        <v>0.19557249546051</v>
      </c>
      <c r="H13">
        <v>0</v>
      </c>
      <c r="I13">
        <v>18024</v>
      </c>
      <c r="J13">
        <v>0</v>
      </c>
      <c r="K13">
        <v>18024</v>
      </c>
      <c r="L13">
        <v>0</v>
      </c>
      <c r="M13">
        <v>116</v>
      </c>
      <c r="N13">
        <v>0</v>
      </c>
      <c r="O13">
        <v>17908</v>
      </c>
      <c r="P13">
        <v>0</v>
      </c>
      <c r="Q13"/>
      <c r="R13"/>
      <c r="S13"/>
      <c r="T13"/>
      <c r="U13"/>
      <c r="V13"/>
      <c r="W13"/>
      <c r="X13">
        <v>6545.05615234375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0</v>
      </c>
      <c r="AM13">
        <v>4359.9332653711099</v>
      </c>
      <c r="AN13">
        <v>4359.9332653710799</v>
      </c>
      <c r="AO13"/>
      <c r="AP13"/>
      <c r="AQ13"/>
      <c r="AR13"/>
      <c r="AS13">
        <v>8.9361369609832805E-2</v>
      </c>
      <c r="AT13">
        <v>0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146</v>
      </c>
      <c r="B14" t="s">
        <v>247</v>
      </c>
      <c r="C14" t="s">
        <v>198</v>
      </c>
      <c r="D14" s="106">
        <v>27.705123901367198</v>
      </c>
      <c r="E14" s="106">
        <f t="shared" si="0"/>
        <v>32.771549224853523</v>
      </c>
      <c r="F14" s="106">
        <f t="shared" si="1"/>
        <v>22.644145965576161</v>
      </c>
      <c r="G14">
        <v>8.1928873062133807</v>
      </c>
      <c r="H14">
        <v>5.6610364913940403</v>
      </c>
      <c r="I14">
        <v>19591</v>
      </c>
      <c r="J14">
        <v>115</v>
      </c>
      <c r="K14">
        <v>19476</v>
      </c>
      <c r="L14">
        <v>0</v>
      </c>
      <c r="M14">
        <v>115</v>
      </c>
      <c r="N14">
        <v>0</v>
      </c>
      <c r="O14">
        <v>19476</v>
      </c>
      <c r="P14">
        <v>0</v>
      </c>
      <c r="Q14"/>
      <c r="R14"/>
      <c r="S14"/>
      <c r="T14"/>
      <c r="U14"/>
      <c r="V14"/>
      <c r="W14"/>
      <c r="X14">
        <v>8389.9873046875</v>
      </c>
      <c r="Y14"/>
      <c r="Z14"/>
      <c r="AA14" t="s">
        <v>224</v>
      </c>
      <c r="AB14"/>
      <c r="AC14"/>
      <c r="AD14"/>
      <c r="AE14"/>
      <c r="AF14"/>
      <c r="AG14">
        <v>100</v>
      </c>
      <c r="AH14"/>
      <c r="AI14"/>
      <c r="AJ14">
        <v>101.29888105467801</v>
      </c>
      <c r="AK14">
        <v>98.701118945322506</v>
      </c>
      <c r="AL14">
        <v>10665.2766813859</v>
      </c>
      <c r="AM14">
        <v>4223.3477894643402</v>
      </c>
      <c r="AN14">
        <v>4261.16218498116</v>
      </c>
      <c r="AO14"/>
      <c r="AP14"/>
      <c r="AQ14"/>
      <c r="AR14"/>
      <c r="AS14">
        <v>7.5723385810852104</v>
      </c>
      <c r="AT14">
        <v>6.28057813644409</v>
      </c>
      <c r="AU14"/>
      <c r="AV14"/>
      <c r="AW14"/>
      <c r="AX14"/>
      <c r="AY14"/>
      <c r="AZ14"/>
      <c r="BA14"/>
      <c r="BB14"/>
      <c r="BC14"/>
      <c r="BD14"/>
      <c r="BE14">
        <v>100.59348937794699</v>
      </c>
      <c r="BF14">
        <v>99.406510622053105</v>
      </c>
    </row>
    <row r="15" spans="1:58">
      <c r="A15" t="s">
        <v>146</v>
      </c>
      <c r="B15" t="s">
        <v>247</v>
      </c>
      <c r="C15" t="s">
        <v>224</v>
      </c>
      <c r="D15" s="106">
        <v>0</v>
      </c>
      <c r="E15" s="106">
        <f t="shared" si="0"/>
        <v>0.71971321105957198</v>
      </c>
      <c r="F15" s="106">
        <f t="shared" si="1"/>
        <v>0</v>
      </c>
      <c r="G15">
        <v>0.17992830276489299</v>
      </c>
      <c r="H15">
        <v>0</v>
      </c>
      <c r="I15">
        <v>19591</v>
      </c>
      <c r="J15">
        <v>0</v>
      </c>
      <c r="K15">
        <v>19591</v>
      </c>
      <c r="L15">
        <v>0</v>
      </c>
      <c r="M15">
        <v>115</v>
      </c>
      <c r="N15">
        <v>0</v>
      </c>
      <c r="O15">
        <v>19476</v>
      </c>
      <c r="P15">
        <v>0</v>
      </c>
      <c r="Q15"/>
      <c r="R15"/>
      <c r="S15"/>
      <c r="T15"/>
      <c r="U15"/>
      <c r="V15"/>
      <c r="W15"/>
      <c r="X15">
        <v>6545.05615234375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0</v>
      </c>
      <c r="AM15">
        <v>4309.5576328396201</v>
      </c>
      <c r="AN15">
        <v>4309.5576328396301</v>
      </c>
      <c r="AO15"/>
      <c r="AP15"/>
      <c r="AQ15"/>
      <c r="AR15"/>
      <c r="AS15">
        <v>8.2213483750820202E-2</v>
      </c>
      <c r="AT15">
        <v>0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147</v>
      </c>
      <c r="B16" t="s">
        <v>248</v>
      </c>
      <c r="C16" t="s">
        <v>198</v>
      </c>
      <c r="D16" s="106">
        <v>31.172329711913999</v>
      </c>
      <c r="E16" s="106">
        <f t="shared" si="0"/>
        <v>36.640266418457038</v>
      </c>
      <c r="F16" s="106">
        <f t="shared" si="1"/>
        <v>25.710739135742202</v>
      </c>
      <c r="G16">
        <v>9.1600666046142596</v>
      </c>
      <c r="H16">
        <v>6.4276847839355504</v>
      </c>
      <c r="I16">
        <v>18933</v>
      </c>
      <c r="J16">
        <v>125</v>
      </c>
      <c r="K16">
        <v>18808</v>
      </c>
      <c r="L16">
        <v>0</v>
      </c>
      <c r="M16">
        <v>125</v>
      </c>
      <c r="N16">
        <v>0</v>
      </c>
      <c r="O16">
        <v>18808</v>
      </c>
      <c r="P16">
        <v>0</v>
      </c>
      <c r="Q16"/>
      <c r="R16"/>
      <c r="S16"/>
      <c r="T16"/>
      <c r="U16"/>
      <c r="V16"/>
      <c r="W16"/>
      <c r="X16">
        <v>8389.9873046875</v>
      </c>
      <c r="Y16"/>
      <c r="Z16"/>
      <c r="AA16" t="s">
        <v>224</v>
      </c>
      <c r="AB16"/>
      <c r="AC16"/>
      <c r="AD16"/>
      <c r="AE16"/>
      <c r="AF16"/>
      <c r="AG16">
        <v>100</v>
      </c>
      <c r="AH16"/>
      <c r="AI16"/>
      <c r="AJ16">
        <v>101.19453411518801</v>
      </c>
      <c r="AK16">
        <v>98.805465884812094</v>
      </c>
      <c r="AL16">
        <v>10592.008859375001</v>
      </c>
      <c r="AM16">
        <v>4206.3206713768504</v>
      </c>
      <c r="AN16">
        <v>4248.4804465577799</v>
      </c>
      <c r="AO16"/>
      <c r="AP16"/>
      <c r="AQ16"/>
      <c r="AR16"/>
      <c r="AS16">
        <v>8.4903240203857404</v>
      </c>
      <c r="AT16">
        <v>7.09625291824341</v>
      </c>
      <c r="AU16"/>
      <c r="AV16"/>
      <c r="AW16"/>
      <c r="AX16"/>
      <c r="AY16"/>
      <c r="AZ16"/>
      <c r="BA16"/>
      <c r="BB16"/>
      <c r="BC16"/>
      <c r="BD16"/>
      <c r="BE16">
        <v>100.545810026605</v>
      </c>
      <c r="BF16">
        <v>99.454189973394605</v>
      </c>
    </row>
    <row r="17" spans="1:58">
      <c r="A17" t="s">
        <v>147</v>
      </c>
      <c r="B17" t="s">
        <v>248</v>
      </c>
      <c r="C17" t="s">
        <v>224</v>
      </c>
      <c r="D17" s="106">
        <v>0</v>
      </c>
      <c r="E17" s="106">
        <f t="shared" si="0"/>
        <v>0.74472820758819602</v>
      </c>
      <c r="F17" s="106">
        <f t="shared" si="1"/>
        <v>0</v>
      </c>
      <c r="G17">
        <v>0.18618205189704901</v>
      </c>
      <c r="H17">
        <v>0</v>
      </c>
      <c r="I17">
        <v>18933</v>
      </c>
      <c r="J17">
        <v>0</v>
      </c>
      <c r="K17">
        <v>18933</v>
      </c>
      <c r="L17">
        <v>0</v>
      </c>
      <c r="M17">
        <v>125</v>
      </c>
      <c r="N17">
        <v>0</v>
      </c>
      <c r="O17">
        <v>18808</v>
      </c>
      <c r="P17">
        <v>0</v>
      </c>
      <c r="Q17"/>
      <c r="R17"/>
      <c r="S17"/>
      <c r="T17"/>
      <c r="U17"/>
      <c r="V17"/>
      <c r="W17"/>
      <c r="X17">
        <v>6545.05615234375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0</v>
      </c>
      <c r="AM17">
        <v>4307.9027562603596</v>
      </c>
      <c r="AN17">
        <v>4307.9027562603596</v>
      </c>
      <c r="AO17"/>
      <c r="AP17"/>
      <c r="AQ17"/>
      <c r="AR17"/>
      <c r="AS17">
        <v>8.5070848464965806E-2</v>
      </c>
      <c r="AT17">
        <v>0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221</v>
      </c>
      <c r="B18" t="s">
        <v>7</v>
      </c>
      <c r="C18" t="s">
        <v>198</v>
      </c>
      <c r="D18" s="106">
        <v>0</v>
      </c>
      <c r="E18" s="106">
        <f t="shared" si="0"/>
        <v>0.77630275487899603</v>
      </c>
      <c r="F18" s="106">
        <f t="shared" si="1"/>
        <v>0</v>
      </c>
      <c r="G18">
        <v>0.19407568871974901</v>
      </c>
      <c r="H18">
        <v>0</v>
      </c>
      <c r="I18">
        <v>18163</v>
      </c>
      <c r="J18">
        <v>0</v>
      </c>
      <c r="K18">
        <v>18163</v>
      </c>
      <c r="L18">
        <v>0</v>
      </c>
      <c r="M18">
        <v>0</v>
      </c>
      <c r="N18">
        <v>0</v>
      </c>
      <c r="O18">
        <v>18163</v>
      </c>
      <c r="P18">
        <v>0</v>
      </c>
      <c r="Q18"/>
      <c r="R18"/>
      <c r="S18"/>
      <c r="T18"/>
      <c r="U18"/>
      <c r="V18"/>
      <c r="W18"/>
      <c r="X18">
        <v>8389.9873046875</v>
      </c>
      <c r="Y18"/>
      <c r="Z18"/>
      <c r="AA18" t="s">
        <v>224</v>
      </c>
      <c r="AB18"/>
      <c r="AC18"/>
      <c r="AD18"/>
      <c r="AE18"/>
      <c r="AF18"/>
      <c r="AG18"/>
      <c r="AH18"/>
      <c r="AI18"/>
      <c r="AJ18"/>
      <c r="AK18"/>
      <c r="AL18">
        <v>0</v>
      </c>
      <c r="AM18">
        <v>3808.8306527284999</v>
      </c>
      <c r="AN18">
        <v>3808.8306527284999</v>
      </c>
      <c r="AO18"/>
      <c r="AP18"/>
      <c r="AQ18"/>
      <c r="AR18"/>
      <c r="AS18">
        <v>8.8677473366260501E-2</v>
      </c>
      <c r="AT18">
        <v>0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>
      <c r="A19" t="s">
        <v>221</v>
      </c>
      <c r="B19" t="s">
        <v>7</v>
      </c>
      <c r="C19" t="s">
        <v>224</v>
      </c>
      <c r="D19" s="106">
        <v>0</v>
      </c>
      <c r="E19" s="106">
        <f t="shared" si="0"/>
        <v>0.77630275487899603</v>
      </c>
      <c r="F19" s="106">
        <f t="shared" si="1"/>
        <v>0</v>
      </c>
      <c r="G19">
        <v>0.19407568871974901</v>
      </c>
      <c r="H19">
        <v>0</v>
      </c>
      <c r="I19">
        <v>18163</v>
      </c>
      <c r="J19">
        <v>0</v>
      </c>
      <c r="K19">
        <v>18163</v>
      </c>
      <c r="L19">
        <v>0</v>
      </c>
      <c r="M19">
        <v>0</v>
      </c>
      <c r="N19">
        <v>0</v>
      </c>
      <c r="O19">
        <v>18163</v>
      </c>
      <c r="P19">
        <v>0</v>
      </c>
      <c r="Q19"/>
      <c r="R19"/>
      <c r="S19"/>
      <c r="T19"/>
      <c r="U19"/>
      <c r="V19"/>
      <c r="W19"/>
      <c r="X19">
        <v>6545.05615234375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0</v>
      </c>
      <c r="AM19">
        <v>4071.6278142506399</v>
      </c>
      <c r="AN19">
        <v>4071.6278142506399</v>
      </c>
      <c r="AO19"/>
      <c r="AP19"/>
      <c r="AQ19"/>
      <c r="AR19"/>
      <c r="AS19">
        <v>8.8677473366260501E-2</v>
      </c>
      <c r="AT19">
        <v>0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165</v>
      </c>
      <c r="B20" t="s">
        <v>249</v>
      </c>
      <c r="C20" t="s">
        <v>198</v>
      </c>
      <c r="D20" s="106">
        <v>32.699572753906196</v>
      </c>
      <c r="E20" s="106">
        <f t="shared" si="0"/>
        <v>38.529663085937521</v>
      </c>
      <c r="F20" s="106">
        <f t="shared" si="1"/>
        <v>26.8766975402832</v>
      </c>
      <c r="G20">
        <v>9.6324157714843803</v>
      </c>
      <c r="H20">
        <v>6.7191743850707999</v>
      </c>
      <c r="I20">
        <v>17474</v>
      </c>
      <c r="J20">
        <v>121</v>
      </c>
      <c r="K20">
        <v>17353</v>
      </c>
      <c r="L20">
        <v>0</v>
      </c>
      <c r="M20">
        <v>121</v>
      </c>
      <c r="N20">
        <v>0</v>
      </c>
      <c r="O20">
        <v>17353</v>
      </c>
      <c r="P20">
        <v>0</v>
      </c>
      <c r="Q20"/>
      <c r="R20"/>
      <c r="S20"/>
      <c r="T20"/>
      <c r="U20"/>
      <c r="V20"/>
      <c r="W20"/>
      <c r="X20">
        <v>8389.9873046875</v>
      </c>
      <c r="Y20"/>
      <c r="Z20"/>
      <c r="AA20" t="s">
        <v>224</v>
      </c>
      <c r="AB20"/>
      <c r="AC20"/>
      <c r="AD20"/>
      <c r="AE20"/>
      <c r="AF20"/>
      <c r="AG20">
        <v>100</v>
      </c>
      <c r="AH20"/>
      <c r="AI20"/>
      <c r="AJ20">
        <v>101.233831054041</v>
      </c>
      <c r="AK20">
        <v>98.766168945958597</v>
      </c>
      <c r="AL20">
        <v>10506.1034833419</v>
      </c>
      <c r="AM20">
        <v>4182.8109747436501</v>
      </c>
      <c r="AN20">
        <v>4226.5970794443601</v>
      </c>
      <c r="AO20"/>
      <c r="AP20"/>
      <c r="AQ20"/>
      <c r="AR20"/>
      <c r="AS20">
        <v>8.9183025360107404</v>
      </c>
      <c r="AT20">
        <v>7.4319548606872603</v>
      </c>
      <c r="AU20"/>
      <c r="AV20"/>
      <c r="AW20"/>
      <c r="AX20"/>
      <c r="AY20"/>
      <c r="AZ20"/>
      <c r="BA20"/>
      <c r="BB20"/>
      <c r="BC20"/>
      <c r="BD20"/>
      <c r="BE20">
        <v>100.56376366776</v>
      </c>
      <c r="BF20">
        <v>99.436236332239702</v>
      </c>
    </row>
    <row r="21" spans="1:58">
      <c r="A21" t="s">
        <v>165</v>
      </c>
      <c r="B21" t="s">
        <v>249</v>
      </c>
      <c r="C21" t="s">
        <v>224</v>
      </c>
      <c r="D21" s="106">
        <v>0</v>
      </c>
      <c r="E21" s="106">
        <f t="shared" si="0"/>
        <v>0.80691498517990001</v>
      </c>
      <c r="F21" s="106">
        <f t="shared" si="1"/>
        <v>0</v>
      </c>
      <c r="G21">
        <v>0.201728746294975</v>
      </c>
      <c r="H21">
        <v>0</v>
      </c>
      <c r="I21">
        <v>17474</v>
      </c>
      <c r="J21">
        <v>0</v>
      </c>
      <c r="K21">
        <v>17474</v>
      </c>
      <c r="L21">
        <v>0</v>
      </c>
      <c r="M21">
        <v>121</v>
      </c>
      <c r="N21">
        <v>0</v>
      </c>
      <c r="O21">
        <v>17353</v>
      </c>
      <c r="P21">
        <v>0</v>
      </c>
      <c r="Q21"/>
      <c r="R21"/>
      <c r="S21"/>
      <c r="T21"/>
      <c r="U21"/>
      <c r="V21"/>
      <c r="W21"/>
      <c r="X21">
        <v>6545.05615234375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0</v>
      </c>
      <c r="AM21">
        <v>4299.0842746639901</v>
      </c>
      <c r="AN21">
        <v>4299.0842746639801</v>
      </c>
      <c r="AO21"/>
      <c r="AP21"/>
      <c r="AQ21"/>
      <c r="AR21"/>
      <c r="AS21">
        <v>9.2174157500267001E-2</v>
      </c>
      <c r="AT21">
        <v>0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166</v>
      </c>
      <c r="B22" t="s">
        <v>250</v>
      </c>
      <c r="C22" t="s">
        <v>198</v>
      </c>
      <c r="D22" s="106">
        <v>38.121548461914003</v>
      </c>
      <c r="E22" s="106">
        <f t="shared" si="0"/>
        <v>44.330673217773601</v>
      </c>
      <c r="F22" s="106">
        <f t="shared" si="1"/>
        <v>31.920608520507798</v>
      </c>
      <c r="G22">
        <v>11.0826683044434</v>
      </c>
      <c r="H22">
        <v>7.9801521301269496</v>
      </c>
      <c r="I22">
        <v>17972</v>
      </c>
      <c r="J22">
        <v>145</v>
      </c>
      <c r="K22">
        <v>17827</v>
      </c>
      <c r="L22">
        <v>0</v>
      </c>
      <c r="M22">
        <v>145</v>
      </c>
      <c r="N22">
        <v>1</v>
      </c>
      <c r="O22">
        <v>17826</v>
      </c>
      <c r="P22">
        <v>0</v>
      </c>
      <c r="Q22"/>
      <c r="R22"/>
      <c r="S22"/>
      <c r="T22"/>
      <c r="U22"/>
      <c r="V22"/>
      <c r="W22"/>
      <c r="X22">
        <v>8389.9873046875</v>
      </c>
      <c r="Y22"/>
      <c r="Z22"/>
      <c r="AA22" t="s">
        <v>224</v>
      </c>
      <c r="AB22">
        <v>145.58404937134</v>
      </c>
      <c r="AC22"/>
      <c r="AD22"/>
      <c r="AE22">
        <v>491.03182846791901</v>
      </c>
      <c r="AF22">
        <v>0</v>
      </c>
      <c r="AG22">
        <v>99.317797533709296</v>
      </c>
      <c r="AH22"/>
      <c r="AI22"/>
      <c r="AJ22">
        <v>100.925512205838</v>
      </c>
      <c r="AK22">
        <v>97.710082861580801</v>
      </c>
      <c r="AL22">
        <v>10552.147514816799</v>
      </c>
      <c r="AM22">
        <v>4224.2282750313798</v>
      </c>
      <c r="AN22">
        <v>4275.2825978540905</v>
      </c>
      <c r="AO22"/>
      <c r="AP22"/>
      <c r="AQ22"/>
      <c r="AR22"/>
      <c r="AS22">
        <v>10.3221111297607</v>
      </c>
      <c r="AT22">
        <v>8.73919582366943</v>
      </c>
      <c r="AU22"/>
      <c r="AV22"/>
      <c r="AW22"/>
      <c r="AX22"/>
      <c r="AY22"/>
      <c r="AZ22"/>
      <c r="BA22">
        <v>307.49668169248997</v>
      </c>
      <c r="BB22">
        <v>0</v>
      </c>
      <c r="BC22"/>
      <c r="BD22"/>
      <c r="BE22">
        <v>100.071339256474</v>
      </c>
      <c r="BF22">
        <v>98.564255810944701</v>
      </c>
    </row>
    <row r="23" spans="1:58">
      <c r="A23" t="s">
        <v>166</v>
      </c>
      <c r="B23" t="s">
        <v>250</v>
      </c>
      <c r="C23" t="s">
        <v>224</v>
      </c>
      <c r="D23" s="106">
        <v>0.26185250282287603</v>
      </c>
      <c r="E23" s="106">
        <f t="shared" si="0"/>
        <v>1.250738978385924</v>
      </c>
      <c r="F23" s="106">
        <f t="shared" si="1"/>
        <v>1.0997512377798561E-2</v>
      </c>
      <c r="G23">
        <v>0.31268474459648099</v>
      </c>
      <c r="H23">
        <v>2.7493780944496402E-3</v>
      </c>
      <c r="I23">
        <v>17972</v>
      </c>
      <c r="J23">
        <v>1</v>
      </c>
      <c r="K23">
        <v>17971</v>
      </c>
      <c r="L23">
        <v>0</v>
      </c>
      <c r="M23">
        <v>145</v>
      </c>
      <c r="N23">
        <v>1</v>
      </c>
      <c r="O23">
        <v>17826</v>
      </c>
      <c r="P23">
        <v>0</v>
      </c>
      <c r="Q23"/>
      <c r="R23"/>
      <c r="S23"/>
      <c r="T23"/>
      <c r="U23"/>
      <c r="V23"/>
      <c r="W23"/>
      <c r="X23">
        <v>6545.05615234375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7324.2392578125</v>
      </c>
      <c r="AM23">
        <v>4334.4370773219498</v>
      </c>
      <c r="AN23">
        <v>4334.6034362235596</v>
      </c>
      <c r="AO23"/>
      <c r="AP23"/>
      <c r="AQ23"/>
      <c r="AR23"/>
      <c r="AS23">
        <v>0.162944465875626</v>
      </c>
      <c r="AT23">
        <v>1.77401471883059E-2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167</v>
      </c>
      <c r="B24" t="s">
        <v>251</v>
      </c>
      <c r="C24" t="s">
        <v>198</v>
      </c>
      <c r="D24" s="106">
        <v>44.624597167968801</v>
      </c>
      <c r="E24" s="106">
        <f t="shared" si="0"/>
        <v>51.588047027587997</v>
      </c>
      <c r="F24" s="106">
        <f t="shared" si="1"/>
        <v>37.671428680419922</v>
      </c>
      <c r="G24">
        <v>12.897011756896999</v>
      </c>
      <c r="H24">
        <v>9.4178571701049805</v>
      </c>
      <c r="I24">
        <v>16741</v>
      </c>
      <c r="J24">
        <v>158</v>
      </c>
      <c r="K24">
        <v>16583</v>
      </c>
      <c r="L24">
        <v>0</v>
      </c>
      <c r="M24">
        <v>158</v>
      </c>
      <c r="N24">
        <v>0</v>
      </c>
      <c r="O24">
        <v>16583</v>
      </c>
      <c r="P24">
        <v>0</v>
      </c>
      <c r="Q24"/>
      <c r="R24"/>
      <c r="S24"/>
      <c r="T24"/>
      <c r="U24"/>
      <c r="V24"/>
      <c r="W24"/>
      <c r="X24">
        <v>8389.9873046875</v>
      </c>
      <c r="Y24"/>
      <c r="Z24"/>
      <c r="AA24" t="s">
        <v>224</v>
      </c>
      <c r="AB24"/>
      <c r="AC24"/>
      <c r="AD24"/>
      <c r="AE24"/>
      <c r="AF24"/>
      <c r="AG24">
        <v>100</v>
      </c>
      <c r="AH24"/>
      <c r="AI24"/>
      <c r="AJ24">
        <v>100.943704549126</v>
      </c>
      <c r="AK24">
        <v>99.056295450873506</v>
      </c>
      <c r="AL24">
        <v>10504.2460999308</v>
      </c>
      <c r="AM24">
        <v>4161.8494323977102</v>
      </c>
      <c r="AN24">
        <v>4221.7083818912097</v>
      </c>
      <c r="AO24"/>
      <c r="AP24"/>
      <c r="AQ24"/>
      <c r="AR24"/>
      <c r="AS24">
        <v>12.0440225601196</v>
      </c>
      <c r="AT24">
        <v>10.268944740295399</v>
      </c>
      <c r="AU24"/>
      <c r="AV24"/>
      <c r="AW24"/>
      <c r="AX24"/>
      <c r="AY24"/>
      <c r="AZ24"/>
      <c r="BA24"/>
      <c r="BB24"/>
      <c r="BC24"/>
      <c r="BD24"/>
      <c r="BE24">
        <v>100.431197831939</v>
      </c>
      <c r="BF24">
        <v>99.5688021680606</v>
      </c>
    </row>
    <row r="25" spans="1:58">
      <c r="A25" t="s">
        <v>167</v>
      </c>
      <c r="B25" t="s">
        <v>251</v>
      </c>
      <c r="C25" t="s">
        <v>224</v>
      </c>
      <c r="D25" s="106">
        <v>0</v>
      </c>
      <c r="E25" s="106">
        <f t="shared" si="0"/>
        <v>0.84224867820739602</v>
      </c>
      <c r="F25" s="106">
        <f t="shared" si="1"/>
        <v>0</v>
      </c>
      <c r="G25">
        <v>0.210562169551849</v>
      </c>
      <c r="H25">
        <v>0</v>
      </c>
      <c r="I25">
        <v>16741</v>
      </c>
      <c r="J25">
        <v>0</v>
      </c>
      <c r="K25">
        <v>16741</v>
      </c>
      <c r="L25">
        <v>0</v>
      </c>
      <c r="M25">
        <v>158</v>
      </c>
      <c r="N25">
        <v>0</v>
      </c>
      <c r="O25">
        <v>16583</v>
      </c>
      <c r="P25">
        <v>0</v>
      </c>
      <c r="Q25"/>
      <c r="R25"/>
      <c r="S25"/>
      <c r="T25"/>
      <c r="U25"/>
      <c r="V25"/>
      <c r="W25"/>
      <c r="X25">
        <v>6545.05615234375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0</v>
      </c>
      <c r="AM25">
        <v>4286.0119965928498</v>
      </c>
      <c r="AN25">
        <v>4286.0119965928197</v>
      </c>
      <c r="AO25"/>
      <c r="AP25"/>
      <c r="AQ25"/>
      <c r="AR25"/>
      <c r="AS25">
        <v>9.6210144460201305E-2</v>
      </c>
      <c r="AT25">
        <v>0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168</v>
      </c>
      <c r="B26" t="s">
        <v>252</v>
      </c>
      <c r="C26" t="s">
        <v>198</v>
      </c>
      <c r="D26" s="106">
        <v>38.965420532226602</v>
      </c>
      <c r="E26" s="106">
        <f t="shared" si="0"/>
        <v>45.4244995117188</v>
      </c>
      <c r="F26" s="106">
        <f t="shared" si="1"/>
        <v>32.515193939208999</v>
      </c>
      <c r="G26">
        <v>11.3561248779297</v>
      </c>
      <c r="H26">
        <v>8.1287984848022496</v>
      </c>
      <c r="I26">
        <v>16978</v>
      </c>
      <c r="J26">
        <v>140</v>
      </c>
      <c r="K26">
        <v>16838</v>
      </c>
      <c r="L26">
        <v>0</v>
      </c>
      <c r="M26">
        <v>140</v>
      </c>
      <c r="N26">
        <v>0</v>
      </c>
      <c r="O26">
        <v>16838</v>
      </c>
      <c r="P26">
        <v>0</v>
      </c>
      <c r="Q26"/>
      <c r="R26"/>
      <c r="S26"/>
      <c r="T26"/>
      <c r="U26"/>
      <c r="V26"/>
      <c r="W26"/>
      <c r="X26">
        <v>8389.9873046875</v>
      </c>
      <c r="Y26"/>
      <c r="Z26"/>
      <c r="AA26" t="s">
        <v>224</v>
      </c>
      <c r="AB26"/>
      <c r="AC26"/>
      <c r="AD26"/>
      <c r="AE26"/>
      <c r="AF26"/>
      <c r="AG26">
        <v>100</v>
      </c>
      <c r="AH26"/>
      <c r="AI26"/>
      <c r="AJ26">
        <v>101.06567635413001</v>
      </c>
      <c r="AK26">
        <v>98.934323645870506</v>
      </c>
      <c r="AL26">
        <v>10520.0272112165</v>
      </c>
      <c r="AM26">
        <v>4195.6376198432099</v>
      </c>
      <c r="AN26">
        <v>4247.7883173807604</v>
      </c>
      <c r="AO26"/>
      <c r="AP26"/>
      <c r="AQ26"/>
      <c r="AR26"/>
      <c r="AS26">
        <v>10.564939498901399</v>
      </c>
      <c r="AT26">
        <v>8.9183454513549805</v>
      </c>
      <c r="AU26"/>
      <c r="AV26"/>
      <c r="AW26"/>
      <c r="AX26"/>
      <c r="AY26"/>
      <c r="AZ26"/>
      <c r="BA26"/>
      <c r="BB26"/>
      <c r="BC26"/>
      <c r="BD26"/>
      <c r="BE26">
        <v>100.4869295191</v>
      </c>
      <c r="BF26">
        <v>99.513070480900197</v>
      </c>
    </row>
    <row r="27" spans="1:58">
      <c r="A27" t="s">
        <v>168</v>
      </c>
      <c r="B27" t="s">
        <v>252</v>
      </c>
      <c r="C27" t="s">
        <v>224</v>
      </c>
      <c r="D27" s="106">
        <v>0</v>
      </c>
      <c r="E27" s="106">
        <f t="shared" si="0"/>
        <v>0.83049052953720004</v>
      </c>
      <c r="F27" s="106">
        <f t="shared" si="1"/>
        <v>0</v>
      </c>
      <c r="G27">
        <v>0.20762263238430001</v>
      </c>
      <c r="H27">
        <v>0</v>
      </c>
      <c r="I27">
        <v>16978</v>
      </c>
      <c r="J27">
        <v>0</v>
      </c>
      <c r="K27">
        <v>16978</v>
      </c>
      <c r="L27">
        <v>0</v>
      </c>
      <c r="M27">
        <v>140</v>
      </c>
      <c r="N27">
        <v>0</v>
      </c>
      <c r="O27">
        <v>16838</v>
      </c>
      <c r="P27">
        <v>0</v>
      </c>
      <c r="Q27"/>
      <c r="R27"/>
      <c r="S27"/>
      <c r="T27"/>
      <c r="U27"/>
      <c r="V27"/>
      <c r="W27"/>
      <c r="X27">
        <v>6545.05615234375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0</v>
      </c>
      <c r="AM27">
        <v>4332.5544521742104</v>
      </c>
      <c r="AN27">
        <v>4332.5544521742304</v>
      </c>
      <c r="AO27"/>
      <c r="AP27"/>
      <c r="AQ27"/>
      <c r="AR27"/>
      <c r="AS27">
        <v>9.4867065548896803E-2</v>
      </c>
      <c r="AT27">
        <v>0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169</v>
      </c>
      <c r="B28" t="s">
        <v>253</v>
      </c>
      <c r="C28" t="s">
        <v>198</v>
      </c>
      <c r="D28" s="106">
        <v>5.5046001434326204</v>
      </c>
      <c r="E28" s="106">
        <f t="shared" si="0"/>
        <v>11.96971416473388</v>
      </c>
      <c r="F28" s="106">
        <f t="shared" si="1"/>
        <v>1.9346836805343639</v>
      </c>
      <c r="G28">
        <v>2.9924285411834699</v>
      </c>
      <c r="H28">
        <v>0.48367092013359098</v>
      </c>
      <c r="I28">
        <v>4277</v>
      </c>
      <c r="J28">
        <v>5</v>
      </c>
      <c r="K28">
        <v>4272</v>
      </c>
      <c r="L28">
        <v>0</v>
      </c>
      <c r="M28">
        <v>5</v>
      </c>
      <c r="N28">
        <v>0</v>
      </c>
      <c r="O28">
        <v>4272</v>
      </c>
      <c r="P28">
        <v>0</v>
      </c>
      <c r="Q28"/>
      <c r="R28"/>
      <c r="S28"/>
      <c r="T28"/>
      <c r="U28"/>
      <c r="V28"/>
      <c r="W28"/>
      <c r="X28">
        <v>8389.9873046875</v>
      </c>
      <c r="Y28"/>
      <c r="Z28"/>
      <c r="AA28" t="s">
        <v>224</v>
      </c>
      <c r="AB28"/>
      <c r="AC28"/>
      <c r="AD28"/>
      <c r="AE28"/>
      <c r="AF28"/>
      <c r="AG28">
        <v>100</v>
      </c>
      <c r="AH28"/>
      <c r="AI28"/>
      <c r="AJ28">
        <v>129.952978534359</v>
      </c>
      <c r="AK28">
        <v>70.047021465641393</v>
      </c>
      <c r="AL28">
        <v>9756.4382812500007</v>
      </c>
      <c r="AM28">
        <v>3262.1892638260101</v>
      </c>
      <c r="AN28">
        <v>3269.7813248704601</v>
      </c>
      <c r="AO28"/>
      <c r="AP28"/>
      <c r="AQ28"/>
      <c r="AR28"/>
      <c r="AS28">
        <v>2.09651827812195</v>
      </c>
      <c r="AT28">
        <v>0.84366428852081299</v>
      </c>
      <c r="AU28"/>
      <c r="AV28"/>
      <c r="AW28"/>
      <c r="AX28"/>
      <c r="AY28"/>
      <c r="AZ28"/>
      <c r="BA28"/>
      <c r="BB28"/>
      <c r="BC28"/>
      <c r="BD28"/>
      <c r="BE28">
        <v>113.684187251488</v>
      </c>
      <c r="BF28">
        <v>86.315812748511505</v>
      </c>
    </row>
    <row r="29" spans="1:58">
      <c r="A29" t="s">
        <v>169</v>
      </c>
      <c r="B29" t="s">
        <v>253</v>
      </c>
      <c r="C29" t="s">
        <v>224</v>
      </c>
      <c r="D29" s="106">
        <v>0</v>
      </c>
      <c r="E29" s="106">
        <f t="shared" si="0"/>
        <v>3.2975833415985121</v>
      </c>
      <c r="F29" s="106">
        <f t="shared" si="1"/>
        <v>0</v>
      </c>
      <c r="G29">
        <v>0.82439583539962802</v>
      </c>
      <c r="H29">
        <v>0</v>
      </c>
      <c r="I29">
        <v>4277</v>
      </c>
      <c r="J29">
        <v>0</v>
      </c>
      <c r="K29">
        <v>4277</v>
      </c>
      <c r="L29">
        <v>0</v>
      </c>
      <c r="M29">
        <v>5</v>
      </c>
      <c r="N29">
        <v>0</v>
      </c>
      <c r="O29">
        <v>4272</v>
      </c>
      <c r="P29">
        <v>0</v>
      </c>
      <c r="Q29"/>
      <c r="R29"/>
      <c r="S29"/>
      <c r="T29"/>
      <c r="U29"/>
      <c r="V29"/>
      <c r="W29"/>
      <c r="X29">
        <v>6545.05615234375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0</v>
      </c>
      <c r="AM29">
        <v>3325.4069736240799</v>
      </c>
      <c r="AN29">
        <v>3325.4069736240799</v>
      </c>
      <c r="AO29"/>
      <c r="AP29"/>
      <c r="AQ29"/>
      <c r="AR29"/>
      <c r="AS29">
        <v>0.376629889011383</v>
      </c>
      <c r="AT29">
        <v>0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170</v>
      </c>
      <c r="B30" t="s">
        <v>254</v>
      </c>
      <c r="C30" t="s">
        <v>198</v>
      </c>
      <c r="D30" s="106">
        <v>36.012997436523399</v>
      </c>
      <c r="E30" s="106">
        <f t="shared" si="0"/>
        <v>44.166110992431598</v>
      </c>
      <c r="F30" s="106">
        <f t="shared" si="1"/>
        <v>28.938095092773441</v>
      </c>
      <c r="G30">
        <v>11.041527748107899</v>
      </c>
      <c r="H30">
        <v>7.2345237731933603</v>
      </c>
      <c r="I30">
        <v>11412</v>
      </c>
      <c r="J30">
        <v>87</v>
      </c>
      <c r="K30">
        <v>11325</v>
      </c>
      <c r="L30">
        <v>0</v>
      </c>
      <c r="M30">
        <v>87</v>
      </c>
      <c r="N30">
        <v>0</v>
      </c>
      <c r="O30">
        <v>11325</v>
      </c>
      <c r="P30">
        <v>0</v>
      </c>
      <c r="Q30"/>
      <c r="R30"/>
      <c r="S30"/>
      <c r="T30"/>
      <c r="U30"/>
      <c r="V30"/>
      <c r="W30"/>
      <c r="X30">
        <v>8389.9873046875</v>
      </c>
      <c r="Y30"/>
      <c r="Z30"/>
      <c r="AA30" t="s">
        <v>224</v>
      </c>
      <c r="AB30"/>
      <c r="AC30"/>
      <c r="AD30"/>
      <c r="AE30"/>
      <c r="AF30"/>
      <c r="AG30">
        <v>100</v>
      </c>
      <c r="AH30"/>
      <c r="AI30"/>
      <c r="AJ30">
        <v>101.71549277211599</v>
      </c>
      <c r="AK30">
        <v>98.284507227884305</v>
      </c>
      <c r="AL30">
        <v>10037.845310254999</v>
      </c>
      <c r="AM30">
        <v>4054.20409697072</v>
      </c>
      <c r="AN30">
        <v>4099.8207097954501</v>
      </c>
      <c r="AO30"/>
      <c r="AP30"/>
      <c r="AQ30"/>
      <c r="AR30"/>
      <c r="AS30">
        <v>10.0029211044312</v>
      </c>
      <c r="AT30">
        <v>8.0730361938476598</v>
      </c>
      <c r="AU30"/>
      <c r="AV30"/>
      <c r="AW30"/>
      <c r="AX30"/>
      <c r="AY30"/>
      <c r="AZ30"/>
      <c r="BA30"/>
      <c r="BB30"/>
      <c r="BC30"/>
      <c r="BD30"/>
      <c r="BE30">
        <v>100.78382572923699</v>
      </c>
      <c r="BF30">
        <v>99.216174270763304</v>
      </c>
    </row>
    <row r="31" spans="1:58">
      <c r="A31" t="s">
        <v>170</v>
      </c>
      <c r="B31" t="s">
        <v>254</v>
      </c>
      <c r="C31" t="s">
        <v>224</v>
      </c>
      <c r="D31" s="106">
        <v>0</v>
      </c>
      <c r="E31" s="106">
        <f t="shared" si="0"/>
        <v>1.23560070991516</v>
      </c>
      <c r="F31" s="106">
        <f t="shared" si="1"/>
        <v>0</v>
      </c>
      <c r="G31">
        <v>0.30890017747879001</v>
      </c>
      <c r="H31">
        <v>0</v>
      </c>
      <c r="I31">
        <v>11412</v>
      </c>
      <c r="J31">
        <v>0</v>
      </c>
      <c r="K31">
        <v>11412</v>
      </c>
      <c r="L31">
        <v>0</v>
      </c>
      <c r="M31">
        <v>87</v>
      </c>
      <c r="N31">
        <v>0</v>
      </c>
      <c r="O31">
        <v>11325</v>
      </c>
      <c r="P31">
        <v>0</v>
      </c>
      <c r="Q31"/>
      <c r="R31"/>
      <c r="S31"/>
      <c r="T31"/>
      <c r="U31"/>
      <c r="V31"/>
      <c r="W31"/>
      <c r="X31">
        <v>6545.05615234375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0</v>
      </c>
      <c r="AM31">
        <v>4163.5852867364501</v>
      </c>
      <c r="AN31">
        <v>4163.5852867364902</v>
      </c>
      <c r="AO31"/>
      <c r="AP31"/>
      <c r="AQ31"/>
      <c r="AR31"/>
      <c r="AS31">
        <v>0.141139566898346</v>
      </c>
      <c r="AT31">
        <v>0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205</v>
      </c>
      <c r="B32" t="s">
        <v>7</v>
      </c>
      <c r="C32" t="s">
        <v>198</v>
      </c>
      <c r="D32" s="106">
        <v>0</v>
      </c>
      <c r="E32" s="106">
        <f t="shared" si="0"/>
        <v>0.85315555334091198</v>
      </c>
      <c r="F32" s="106">
        <f t="shared" si="1"/>
        <v>0</v>
      </c>
      <c r="G32">
        <v>0.21328888833522799</v>
      </c>
      <c r="H32">
        <v>0</v>
      </c>
      <c r="I32">
        <v>16527</v>
      </c>
      <c r="J32">
        <v>0</v>
      </c>
      <c r="K32">
        <v>16527</v>
      </c>
      <c r="L32">
        <v>0</v>
      </c>
      <c r="M32">
        <v>0</v>
      </c>
      <c r="N32">
        <v>0</v>
      </c>
      <c r="O32">
        <v>16527</v>
      </c>
      <c r="P32">
        <v>0</v>
      </c>
      <c r="Q32"/>
      <c r="R32"/>
      <c r="S32"/>
      <c r="T32"/>
      <c r="U32"/>
      <c r="V32"/>
      <c r="W32"/>
      <c r="X32">
        <v>8389.9873046875</v>
      </c>
      <c r="Y32"/>
      <c r="Z32"/>
      <c r="AA32" t="s">
        <v>224</v>
      </c>
      <c r="AB32"/>
      <c r="AC32"/>
      <c r="AD32"/>
      <c r="AE32"/>
      <c r="AF32"/>
      <c r="AG32"/>
      <c r="AH32"/>
      <c r="AI32"/>
      <c r="AJ32"/>
      <c r="AK32"/>
      <c r="AL32">
        <v>0</v>
      </c>
      <c r="AM32">
        <v>4017.1543987886098</v>
      </c>
      <c r="AN32">
        <v>4017.1543987886098</v>
      </c>
      <c r="AO32"/>
      <c r="AP32"/>
      <c r="AQ32"/>
      <c r="AR32"/>
      <c r="AS32">
        <v>9.7455970942974104E-2</v>
      </c>
      <c r="AT32">
        <v>0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>
      <c r="A33" t="s">
        <v>205</v>
      </c>
      <c r="B33" t="s">
        <v>7</v>
      </c>
      <c r="C33" t="s">
        <v>224</v>
      </c>
      <c r="D33" s="106">
        <v>0</v>
      </c>
      <c r="E33" s="106">
        <f t="shared" si="0"/>
        <v>0.85315555334091198</v>
      </c>
      <c r="F33" s="106">
        <f t="shared" si="1"/>
        <v>0</v>
      </c>
      <c r="G33">
        <v>0.21328888833522799</v>
      </c>
      <c r="H33">
        <v>0</v>
      </c>
      <c r="I33">
        <v>16527</v>
      </c>
      <c r="J33">
        <v>0</v>
      </c>
      <c r="K33">
        <v>16527</v>
      </c>
      <c r="L33">
        <v>0</v>
      </c>
      <c r="M33">
        <v>0</v>
      </c>
      <c r="N33">
        <v>0</v>
      </c>
      <c r="O33">
        <v>16527</v>
      </c>
      <c r="P33">
        <v>0</v>
      </c>
      <c r="Q33"/>
      <c r="R33"/>
      <c r="S33"/>
      <c r="T33"/>
      <c r="U33"/>
      <c r="V33"/>
      <c r="W33"/>
      <c r="X33">
        <v>6545.05615234375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0</v>
      </c>
      <c r="AM33">
        <v>4290.6134262689702</v>
      </c>
      <c r="AN33">
        <v>4290.6134262689902</v>
      </c>
      <c r="AO33"/>
      <c r="AP33"/>
      <c r="AQ33"/>
      <c r="AR33"/>
      <c r="AS33">
        <v>9.7455970942974104E-2</v>
      </c>
      <c r="AT33">
        <v>0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257</v>
      </c>
      <c r="B34"/>
      <c r="C34" t="s">
        <v>218</v>
      </c>
      <c r="D34" s="106">
        <v>16682.693749999999</v>
      </c>
      <c r="E34" s="106">
        <f t="shared" si="0"/>
        <v>17139.466796875</v>
      </c>
      <c r="F34" s="106">
        <f t="shared" si="1"/>
        <v>16266.361328125</v>
      </c>
      <c r="G34">
        <v>4284.86669921875</v>
      </c>
      <c r="H34">
        <v>4066.59033203125</v>
      </c>
      <c r="I34">
        <v>15104</v>
      </c>
      <c r="J34">
        <v>14668</v>
      </c>
      <c r="K34">
        <v>436</v>
      </c>
      <c r="L34">
        <v>23</v>
      </c>
      <c r="M34">
        <v>14645</v>
      </c>
      <c r="N34">
        <v>1</v>
      </c>
      <c r="O34">
        <v>435</v>
      </c>
      <c r="P34">
        <v>0</v>
      </c>
      <c r="Q34"/>
      <c r="R34"/>
      <c r="S34"/>
      <c r="T34"/>
      <c r="U34"/>
      <c r="V34"/>
      <c r="W34"/>
      <c r="X34">
        <v>8389.9873046875</v>
      </c>
      <c r="Y34"/>
      <c r="Z34"/>
      <c r="AA34" t="s">
        <v>226</v>
      </c>
      <c r="AB34">
        <v>2229.2592317848498</v>
      </c>
      <c r="AC34"/>
      <c r="AD34"/>
      <c r="AE34">
        <v>3131.0284405478801</v>
      </c>
      <c r="AF34">
        <v>1327.49002302183</v>
      </c>
      <c r="AG34">
        <v>99.955162162956299</v>
      </c>
      <c r="AH34"/>
      <c r="AI34"/>
      <c r="AJ34">
        <v>99.973291616365699</v>
      </c>
      <c r="AK34">
        <v>99.937032709546898</v>
      </c>
      <c r="AL34">
        <v>11583.881985071699</v>
      </c>
      <c r="AM34">
        <v>4488.17914882275</v>
      </c>
      <c r="AN34">
        <v>11379.0536987499</v>
      </c>
      <c r="AO34"/>
      <c r="AP34"/>
      <c r="AQ34"/>
      <c r="AR34"/>
      <c r="AS34">
        <v>4227.55029296875</v>
      </c>
      <c r="AT34">
        <v>4116.42041015625</v>
      </c>
      <c r="AU34"/>
      <c r="AV34"/>
      <c r="AW34"/>
      <c r="AX34"/>
      <c r="AY34"/>
      <c r="AZ34"/>
      <c r="BA34">
        <v>2685.2751177379901</v>
      </c>
      <c r="BB34">
        <v>1773.24334583172</v>
      </c>
      <c r="BC34"/>
      <c r="BD34"/>
      <c r="BE34">
        <v>99.964330050568805</v>
      </c>
      <c r="BF34">
        <v>99.945994275343807</v>
      </c>
    </row>
    <row r="35" spans="1:58">
      <c r="A35" t="s">
        <v>257</v>
      </c>
      <c r="B35"/>
      <c r="C35" t="s">
        <v>226</v>
      </c>
      <c r="D35" s="106">
        <v>7.4835144042968809</v>
      </c>
      <c r="E35" s="106">
        <f t="shared" si="0"/>
        <v>10.907134056091319</v>
      </c>
      <c r="F35" s="106">
        <f t="shared" si="1"/>
        <v>4.8654251098632804</v>
      </c>
      <c r="G35">
        <v>2.7267835140228298</v>
      </c>
      <c r="H35">
        <v>1.2163562774658201</v>
      </c>
      <c r="I35">
        <v>15104</v>
      </c>
      <c r="J35">
        <v>24</v>
      </c>
      <c r="K35">
        <v>15080</v>
      </c>
      <c r="L35">
        <v>23</v>
      </c>
      <c r="M35">
        <v>14645</v>
      </c>
      <c r="N35">
        <v>1</v>
      </c>
      <c r="O35">
        <v>435</v>
      </c>
      <c r="P35">
        <v>0</v>
      </c>
      <c r="Q35"/>
      <c r="R35"/>
      <c r="S35"/>
      <c r="T35"/>
      <c r="U35"/>
      <c r="V35"/>
      <c r="W35"/>
      <c r="X35">
        <v>6545.05615234375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7237.7127888997402</v>
      </c>
      <c r="AM35">
        <v>5936.0892003714598</v>
      </c>
      <c r="AN35">
        <v>5938.1574581921996</v>
      </c>
      <c r="AO35"/>
      <c r="AP35"/>
      <c r="AQ35"/>
      <c r="AR35"/>
      <c r="AS35">
        <v>2.2787351608276398</v>
      </c>
      <c r="AT35">
        <v>1.51494872570038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258</v>
      </c>
      <c r="B36"/>
      <c r="C36" t="s">
        <v>218</v>
      </c>
      <c r="D36" s="106">
        <v>0</v>
      </c>
      <c r="E36" s="106">
        <f t="shared" si="0"/>
        <v>1.0336000919342041</v>
      </c>
      <c r="F36" s="106">
        <f t="shared" si="1"/>
        <v>0</v>
      </c>
      <c r="G36">
        <v>0.25840002298355103</v>
      </c>
      <c r="H36">
        <v>0</v>
      </c>
      <c r="I36">
        <v>13642</v>
      </c>
      <c r="J36">
        <v>0</v>
      </c>
      <c r="K36">
        <v>13642</v>
      </c>
      <c r="L36">
        <v>0</v>
      </c>
      <c r="M36">
        <v>0</v>
      </c>
      <c r="N36">
        <v>13623</v>
      </c>
      <c r="O36">
        <v>19</v>
      </c>
      <c r="P36">
        <v>0</v>
      </c>
      <c r="Q36"/>
      <c r="R36"/>
      <c r="S36"/>
      <c r="T36"/>
      <c r="U36"/>
      <c r="V36"/>
      <c r="W36"/>
      <c r="X36">
        <v>8389.9873046875</v>
      </c>
      <c r="Y36"/>
      <c r="Z36"/>
      <c r="AA36" t="s">
        <v>226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5568.5408534670896</v>
      </c>
      <c r="AN36">
        <v>5568.5408534670996</v>
      </c>
      <c r="AO36"/>
      <c r="AP36"/>
      <c r="AQ36"/>
      <c r="AR36"/>
      <c r="AS36">
        <v>0.118066929280758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258</v>
      </c>
      <c r="B37"/>
      <c r="C37" t="s">
        <v>226</v>
      </c>
      <c r="D37" s="106">
        <v>30948.090625000001</v>
      </c>
      <c r="E37" s="106">
        <f t="shared" si="0"/>
        <v>33246.26171875</v>
      </c>
      <c r="F37" s="106">
        <f t="shared" si="1"/>
        <v>28971.33984375</v>
      </c>
      <c r="G37">
        <v>8311.5654296875</v>
      </c>
      <c r="H37">
        <v>7242.8349609375</v>
      </c>
      <c r="I37">
        <v>13642</v>
      </c>
      <c r="J37">
        <v>13623</v>
      </c>
      <c r="K37">
        <v>19</v>
      </c>
      <c r="L37">
        <v>0</v>
      </c>
      <c r="M37">
        <v>0</v>
      </c>
      <c r="N37">
        <v>13623</v>
      </c>
      <c r="O37">
        <v>19</v>
      </c>
      <c r="P37">
        <v>0</v>
      </c>
      <c r="Q37"/>
      <c r="R37"/>
      <c r="S37"/>
      <c r="T37"/>
      <c r="U37"/>
      <c r="V37"/>
      <c r="W37"/>
      <c r="X37">
        <v>6545.05615234375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7077.1990428354202</v>
      </c>
      <c r="AM37">
        <v>4179.6793148643101</v>
      </c>
      <c r="AN37">
        <v>7073.1635000387996</v>
      </c>
      <c r="AO37"/>
      <c r="AP37"/>
      <c r="AQ37"/>
      <c r="AR37"/>
      <c r="AS37">
        <v>8017.32568359375</v>
      </c>
      <c r="AT37">
        <v>7477.328125</v>
      </c>
      <c r="AU37"/>
      <c r="AV37"/>
      <c r="AW37"/>
      <c r="AX37"/>
      <c r="AY37"/>
      <c r="AZ37"/>
      <c r="BA37"/>
      <c r="BB37"/>
      <c r="BC37"/>
      <c r="BD37"/>
      <c r="BE37"/>
      <c r="BF37"/>
    </row>
  </sheetData>
  <autoFilter ref="A1:AF1" xr:uid="{DCB42000-515F-4F4C-9CFE-00BE03AB384A}"/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65"/>
  <sheetViews>
    <sheetView topLeftCell="A20" zoomScale="125" workbookViewId="0">
      <selection activeCell="A26" sqref="A26:XFD27"/>
    </sheetView>
  </sheetViews>
  <sheetFormatPr defaultColWidth="10.83203125" defaultRowHeight="15.5"/>
  <cols>
    <col min="1" max="1" width="10.83203125" style="38"/>
    <col min="2" max="2" width="10.83203125" style="159"/>
    <col min="3" max="3" width="10.83203125" style="38"/>
    <col min="4" max="6" width="10.83203125" style="158"/>
    <col min="7" max="16384" width="10.83203125" style="38"/>
  </cols>
  <sheetData>
    <row r="1" spans="1:58">
      <c r="A1" t="s">
        <v>35</v>
      </c>
      <c r="B1" t="s">
        <v>36</v>
      </c>
      <c r="C1" t="s">
        <v>37</v>
      </c>
      <c r="D1" s="106" t="s">
        <v>206</v>
      </c>
      <c r="E1" s="106" t="s">
        <v>38</v>
      </c>
      <c r="F1" s="106" t="s">
        <v>39</v>
      </c>
      <c r="G1" t="s">
        <v>40</v>
      </c>
      <c r="H1" t="s">
        <v>41</v>
      </c>
      <c r="I1" t="s">
        <v>42</v>
      </c>
      <c r="J1" t="s">
        <v>43</v>
      </c>
      <c r="K1" t="s">
        <v>44</v>
      </c>
      <c r="L1" t="s">
        <v>45</v>
      </c>
      <c r="M1" t="s">
        <v>46</v>
      </c>
      <c r="N1" t="s">
        <v>47</v>
      </c>
      <c r="O1" t="s">
        <v>48</v>
      </c>
      <c r="P1" t="s">
        <v>49</v>
      </c>
      <c r="Q1" t="s">
        <v>50</v>
      </c>
      <c r="R1" t="s">
        <v>51</v>
      </c>
      <c r="S1" t="s">
        <v>52</v>
      </c>
      <c r="T1" t="s">
        <v>53</v>
      </c>
      <c r="U1" t="s">
        <v>54</v>
      </c>
      <c r="V1" t="s">
        <v>55</v>
      </c>
      <c r="W1" t="s">
        <v>56</v>
      </c>
      <c r="X1" t="s">
        <v>57</v>
      </c>
      <c r="Y1" t="s">
        <v>58</v>
      </c>
      <c r="Z1" t="s">
        <v>59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F1" t="s">
        <v>65</v>
      </c>
      <c r="AG1" t="s">
        <v>66</v>
      </c>
      <c r="AH1" t="s">
        <v>67</v>
      </c>
      <c r="AI1" t="s">
        <v>68</v>
      </c>
      <c r="AJ1" t="s">
        <v>69</v>
      </c>
      <c r="AK1" t="s">
        <v>70</v>
      </c>
      <c r="AL1" t="s">
        <v>71</v>
      </c>
      <c r="AM1" t="s">
        <v>72</v>
      </c>
      <c r="AN1" t="s">
        <v>73</v>
      </c>
      <c r="AO1" t="s">
        <v>74</v>
      </c>
      <c r="AP1" t="s">
        <v>75</v>
      </c>
      <c r="AQ1" t="s">
        <v>76</v>
      </c>
      <c r="AR1" t="s">
        <v>77</v>
      </c>
      <c r="AS1" t="s">
        <v>78</v>
      </c>
      <c r="AT1" t="s">
        <v>79</v>
      </c>
      <c r="AU1" t="s">
        <v>80</v>
      </c>
      <c r="AV1" t="s">
        <v>81</v>
      </c>
      <c r="AW1" t="s">
        <v>82</v>
      </c>
      <c r="AX1" t="s">
        <v>83</v>
      </c>
      <c r="AY1" t="s">
        <v>84</v>
      </c>
      <c r="AZ1" t="s">
        <v>85</v>
      </c>
      <c r="BA1" t="s">
        <v>86</v>
      </c>
      <c r="BB1" t="s">
        <v>87</v>
      </c>
      <c r="BC1" t="s">
        <v>88</v>
      </c>
      <c r="BD1" t="s">
        <v>89</v>
      </c>
      <c r="BE1" t="s">
        <v>90</v>
      </c>
      <c r="BF1" t="s">
        <v>91</v>
      </c>
    </row>
    <row r="2" spans="1:58" s="120" customFormat="1">
      <c r="A2" t="s">
        <v>110</v>
      </c>
      <c r="B2" t="s">
        <v>241</v>
      </c>
      <c r="C2" t="s">
        <v>111</v>
      </c>
      <c r="D2" s="106">
        <v>92.113330078125003</v>
      </c>
      <c r="E2" s="106">
        <f>G2*(4)</f>
        <v>101.8295135498048</v>
      </c>
      <c r="F2" s="106">
        <f>H2*(4)</f>
        <v>82.417167663574403</v>
      </c>
      <c r="G2">
        <v>25.4573783874512</v>
      </c>
      <c r="H2">
        <v>20.604291915893601</v>
      </c>
      <c r="I2">
        <v>17850</v>
      </c>
      <c r="J2">
        <v>346</v>
      </c>
      <c r="K2">
        <v>17504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5473.23193359375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6098.6235958936704</v>
      </c>
      <c r="AM2">
        <v>4691.8452652537298</v>
      </c>
      <c r="AN2">
        <v>4722.8699070461198</v>
      </c>
      <c r="AO2"/>
      <c r="AP2"/>
      <c r="AQ2"/>
      <c r="AR2"/>
      <c r="AS2">
        <v>27.532320022583001</v>
      </c>
      <c r="AT2">
        <v>24.940870285034201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20" customFormat="1">
      <c r="A3" t="s">
        <v>92</v>
      </c>
      <c r="B3" t="s">
        <v>241</v>
      </c>
      <c r="C3" t="s">
        <v>93</v>
      </c>
      <c r="D3" s="106">
        <v>104.94353027343759</v>
      </c>
      <c r="E3" s="106">
        <f t="shared" ref="E3:E33" si="0">G3*(4)</f>
        <v>115.112991333008</v>
      </c>
      <c r="F3" s="106">
        <f t="shared" ref="F3:F33" si="1">H3*(4)</f>
        <v>94.795997619628807</v>
      </c>
      <c r="G3">
        <v>28.778247833251999</v>
      </c>
      <c r="H3">
        <v>23.698999404907202</v>
      </c>
      <c r="I3">
        <v>18591</v>
      </c>
      <c r="J3">
        <v>410</v>
      </c>
      <c r="K3">
        <v>18181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5473.23193359375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5983.2107003348201</v>
      </c>
      <c r="AM3">
        <v>4605.33635806454</v>
      </c>
      <c r="AN3">
        <v>4643.2070349611304</v>
      </c>
      <c r="AO3"/>
      <c r="AP3"/>
      <c r="AQ3"/>
      <c r="AR3"/>
      <c r="AS3">
        <v>34.269985198974602</v>
      </c>
      <c r="AT3">
        <v>31.307481765747099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20" customFormat="1">
      <c r="A4" t="s">
        <v>112</v>
      </c>
      <c r="B4" t="s">
        <v>242</v>
      </c>
      <c r="C4" t="s">
        <v>111</v>
      </c>
      <c r="D4" s="106">
        <v>112.2681396484376</v>
      </c>
      <c r="E4" s="106">
        <f t="shared" si="0"/>
        <v>122.9795608520508</v>
      </c>
      <c r="F4" s="106">
        <f t="shared" si="1"/>
        <v>101.5810546875</v>
      </c>
      <c r="G4">
        <v>30.744890213012699</v>
      </c>
      <c r="H4">
        <v>25.395263671875</v>
      </c>
      <c r="I4">
        <v>17943</v>
      </c>
      <c r="J4">
        <v>423</v>
      </c>
      <c r="K4">
        <v>17520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5473.23193359375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6018.9943755874101</v>
      </c>
      <c r="AM4">
        <v>4629.3308905774802</v>
      </c>
      <c r="AN4">
        <v>4662.09938715095</v>
      </c>
      <c r="AO4"/>
      <c r="AP4"/>
      <c r="AQ4"/>
      <c r="AR4"/>
      <c r="AS4">
        <v>29.479993820190401</v>
      </c>
      <c r="AT4">
        <v>26.669044494628899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20" customFormat="1">
      <c r="A5" t="s">
        <v>94</v>
      </c>
      <c r="B5" t="s">
        <v>242</v>
      </c>
      <c r="C5" t="s">
        <v>93</v>
      </c>
      <c r="D5" s="106">
        <v>131.1511962890626</v>
      </c>
      <c r="E5" s="106">
        <f t="shared" si="0"/>
        <v>142.77854919433599</v>
      </c>
      <c r="F5" s="106">
        <f t="shared" si="1"/>
        <v>119.55250549316401</v>
      </c>
      <c r="G5">
        <v>35.694637298583999</v>
      </c>
      <c r="H5">
        <v>29.888126373291001</v>
      </c>
      <c r="I5">
        <v>17828</v>
      </c>
      <c r="J5">
        <v>490</v>
      </c>
      <c r="K5">
        <v>17338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5473.23193359375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6093.3698843306902</v>
      </c>
      <c r="AM5">
        <v>4660.9532328716996</v>
      </c>
      <c r="AN5">
        <v>4700.36311242171</v>
      </c>
      <c r="AO5"/>
      <c r="AP5"/>
      <c r="AQ5"/>
      <c r="AR5"/>
      <c r="AS5">
        <v>34.327072143554702</v>
      </c>
      <c r="AT5">
        <v>31.318212509155298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20" customFormat="1">
      <c r="A6" t="s">
        <v>113</v>
      </c>
      <c r="B6" t="s">
        <v>243</v>
      </c>
      <c r="C6" t="s">
        <v>111</v>
      </c>
      <c r="D6" s="106">
        <v>118.59458007812501</v>
      </c>
      <c r="E6" s="106">
        <f t="shared" si="0"/>
        <v>130.3951110839844</v>
      </c>
      <c r="F6" s="106">
        <f t="shared" si="1"/>
        <v>106.82354736328119</v>
      </c>
      <c r="G6">
        <v>32.598777770996101</v>
      </c>
      <c r="H6">
        <v>26.705886840820298</v>
      </c>
      <c r="I6">
        <v>15631</v>
      </c>
      <c r="J6">
        <v>389</v>
      </c>
      <c r="K6">
        <v>15242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5473.23193359375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6245.3310587452397</v>
      </c>
      <c r="AM6">
        <v>4799.9891757700098</v>
      </c>
      <c r="AN6">
        <v>4829.6958724082597</v>
      </c>
      <c r="AO6"/>
      <c r="AP6"/>
      <c r="AQ6"/>
      <c r="AR6"/>
      <c r="AS6">
        <v>25.719072341918899</v>
      </c>
      <c r="AT6">
        <v>23.147192001342798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20" customFormat="1">
      <c r="A7" t="s">
        <v>95</v>
      </c>
      <c r="B7" t="s">
        <v>243</v>
      </c>
      <c r="C7" t="s">
        <v>93</v>
      </c>
      <c r="D7" s="106">
        <v>112.2947265625</v>
      </c>
      <c r="E7" s="106">
        <f t="shared" si="0"/>
        <v>123.3265686035156</v>
      </c>
      <c r="F7" s="106">
        <f t="shared" si="1"/>
        <v>101.28867340087881</v>
      </c>
      <c r="G7">
        <v>30.831642150878899</v>
      </c>
      <c r="H7">
        <v>25.322168350219702</v>
      </c>
      <c r="I7">
        <v>16921</v>
      </c>
      <c r="J7">
        <v>399</v>
      </c>
      <c r="K7">
        <v>16522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5473.23193359375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6159.4895581270703</v>
      </c>
      <c r="AM7">
        <v>4761.7423641167597</v>
      </c>
      <c r="AN7">
        <v>4798.8492436946399</v>
      </c>
      <c r="AO7"/>
      <c r="AP7"/>
      <c r="AQ7"/>
      <c r="AR7"/>
      <c r="AS7">
        <v>33.144462585449197</v>
      </c>
      <c r="AT7">
        <v>30.166561126708999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20" customFormat="1">
      <c r="A8" t="s">
        <v>114</v>
      </c>
      <c r="B8" t="s">
        <v>244</v>
      </c>
      <c r="C8" t="s">
        <v>111</v>
      </c>
      <c r="D8" s="106">
        <v>102.9960815429688</v>
      </c>
      <c r="E8" s="106">
        <f t="shared" si="0"/>
        <v>113.97328948974599</v>
      </c>
      <c r="F8" s="106">
        <f t="shared" si="1"/>
        <v>92.044418334960795</v>
      </c>
      <c r="G8">
        <v>28.493322372436499</v>
      </c>
      <c r="H8">
        <v>23.011104583740199</v>
      </c>
      <c r="I8">
        <v>15659</v>
      </c>
      <c r="J8">
        <v>339</v>
      </c>
      <c r="K8">
        <v>15320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5473.23193359375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6123.1984823258199</v>
      </c>
      <c r="AM8">
        <v>4742.3022399890297</v>
      </c>
      <c r="AN8">
        <v>4779.9454151344898</v>
      </c>
      <c r="AO8"/>
      <c r="AP8"/>
      <c r="AQ8"/>
      <c r="AR8"/>
      <c r="AS8">
        <v>34.090423583984403</v>
      </c>
      <c r="AT8">
        <v>30.943223953247099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20" customFormat="1">
      <c r="A9" t="s">
        <v>96</v>
      </c>
      <c r="B9" t="s">
        <v>244</v>
      </c>
      <c r="C9" t="s">
        <v>93</v>
      </c>
      <c r="D9" s="106">
        <v>131.28671875000001</v>
      </c>
      <c r="E9" s="106">
        <f t="shared" si="0"/>
        <v>143.09623718261719</v>
      </c>
      <c r="F9" s="106">
        <f t="shared" si="1"/>
        <v>119.5067596435548</v>
      </c>
      <c r="G9">
        <v>35.774059295654297</v>
      </c>
      <c r="H9">
        <v>29.8766899108887</v>
      </c>
      <c r="I9">
        <v>17301</v>
      </c>
      <c r="J9">
        <v>476</v>
      </c>
      <c r="K9">
        <v>16825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5473.23193359375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6181.5691638279204</v>
      </c>
      <c r="AM9">
        <v>4774.9135813439398</v>
      </c>
      <c r="AN9">
        <v>4809.00730923225</v>
      </c>
      <c r="AO9"/>
      <c r="AP9"/>
      <c r="AQ9"/>
      <c r="AR9"/>
      <c r="AS9">
        <v>30.341821670532202</v>
      </c>
      <c r="AT9">
        <v>27.391790390014599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20" customFormat="1">
      <c r="A10" t="s">
        <v>115</v>
      </c>
      <c r="B10" t="s">
        <v>245</v>
      </c>
      <c r="C10" t="s">
        <v>111</v>
      </c>
      <c r="D10" s="106">
        <v>84.124792480468798</v>
      </c>
      <c r="E10" s="106">
        <f t="shared" si="0"/>
        <v>93.59122467041</v>
      </c>
      <c r="F10" s="106">
        <f t="shared" si="1"/>
        <v>74.677375793457202</v>
      </c>
      <c r="G10">
        <v>23.3978061676025</v>
      </c>
      <c r="H10">
        <v>18.6693439483643</v>
      </c>
      <c r="I10">
        <v>17158</v>
      </c>
      <c r="J10">
        <v>304</v>
      </c>
      <c r="K10">
        <v>16854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5473.23193359375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5599.39794921875</v>
      </c>
      <c r="AM10">
        <v>4628.7617168261104</v>
      </c>
      <c r="AN10">
        <v>4628.85791943601</v>
      </c>
      <c r="AO10"/>
      <c r="AP10"/>
      <c r="AQ10"/>
      <c r="AR10"/>
      <c r="AS10">
        <v>0.22419151663780201</v>
      </c>
      <c r="AT10">
        <v>5.0606984645128299E-2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20" customFormat="1">
      <c r="A11" t="s">
        <v>97</v>
      </c>
      <c r="B11" t="s">
        <v>245</v>
      </c>
      <c r="C11" t="s">
        <v>93</v>
      </c>
      <c r="D11" s="106">
        <v>97.729724121093795</v>
      </c>
      <c r="E11" s="106">
        <f t="shared" si="0"/>
        <v>107.8223037719728</v>
      </c>
      <c r="F11" s="106">
        <f t="shared" si="1"/>
        <v>87.658729553222798</v>
      </c>
      <c r="G11">
        <v>26.9555759429932</v>
      </c>
      <c r="H11">
        <v>21.9146823883057</v>
      </c>
      <c r="I11">
        <v>17564</v>
      </c>
      <c r="J11">
        <v>361</v>
      </c>
      <c r="K11">
        <v>17203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5473.23193359375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6129.8367658177203</v>
      </c>
      <c r="AM11">
        <v>4719.4431368749501</v>
      </c>
      <c r="AN11">
        <v>4761.1230248608699</v>
      </c>
      <c r="AO11"/>
      <c r="AP11"/>
      <c r="AQ11"/>
      <c r="AR11"/>
      <c r="AS11">
        <v>36.829437255859403</v>
      </c>
      <c r="AT11">
        <v>33.754714965820298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20" customFormat="1">
      <c r="A12" t="s">
        <v>116</v>
      </c>
      <c r="B12" t="s">
        <v>246</v>
      </c>
      <c r="C12" t="s">
        <v>111</v>
      </c>
      <c r="D12" s="106">
        <v>92.188696289062605</v>
      </c>
      <c r="E12" s="106">
        <f t="shared" si="0"/>
        <v>101.92694091796881</v>
      </c>
      <c r="F12" s="106">
        <f t="shared" si="1"/>
        <v>82.470573425292798</v>
      </c>
      <c r="G12">
        <v>25.481735229492202</v>
      </c>
      <c r="H12">
        <v>20.6176433563232</v>
      </c>
      <c r="I12">
        <v>17784</v>
      </c>
      <c r="J12">
        <v>345</v>
      </c>
      <c r="K12">
        <v>17439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5473.23193359375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6186.72435153672</v>
      </c>
      <c r="AM12">
        <v>4795.4871230286299</v>
      </c>
      <c r="AN12">
        <v>4842.4637631621499</v>
      </c>
      <c r="AO12"/>
      <c r="AP12"/>
      <c r="AQ12"/>
      <c r="AR12"/>
      <c r="AS12">
        <v>42.053791046142599</v>
      </c>
      <c r="AT12">
        <v>38.770454406738303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20" customFormat="1">
      <c r="A13" t="s">
        <v>98</v>
      </c>
      <c r="B13" t="s">
        <v>246</v>
      </c>
      <c r="C13" t="s">
        <v>93</v>
      </c>
      <c r="D13" s="106">
        <v>126.61827392578121</v>
      </c>
      <c r="E13" s="106">
        <f t="shared" si="0"/>
        <v>138.3061676025392</v>
      </c>
      <c r="F13" s="106">
        <f t="shared" si="1"/>
        <v>114.95936584472641</v>
      </c>
      <c r="G13">
        <v>34.576541900634801</v>
      </c>
      <c r="H13">
        <v>28.739841461181602</v>
      </c>
      <c r="I13">
        <v>17026</v>
      </c>
      <c r="J13">
        <v>452</v>
      </c>
      <c r="K13">
        <v>16574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5473.23193359375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6152.8489801370897</v>
      </c>
      <c r="AM13">
        <v>4737.3354012690297</v>
      </c>
      <c r="AN13">
        <v>4780.5186279310801</v>
      </c>
      <c r="AO13"/>
      <c r="AP13"/>
      <c r="AQ13"/>
      <c r="AR13"/>
      <c r="AS13">
        <v>38.033969879150398</v>
      </c>
      <c r="AT13">
        <v>34.867305755615199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20" customFormat="1">
      <c r="A14" t="s">
        <v>117</v>
      </c>
      <c r="B14" t="s">
        <v>247</v>
      </c>
      <c r="C14" t="s">
        <v>111</v>
      </c>
      <c r="D14" s="106">
        <v>112.33266601562499</v>
      </c>
      <c r="E14" s="106">
        <f t="shared" si="0"/>
        <v>123.0123977661132</v>
      </c>
      <c r="F14" s="106">
        <f t="shared" si="1"/>
        <v>101.6771163940428</v>
      </c>
      <c r="G14">
        <v>30.753099441528299</v>
      </c>
      <c r="H14">
        <v>25.4192790985107</v>
      </c>
      <c r="I14">
        <v>18060</v>
      </c>
      <c r="J14">
        <v>426</v>
      </c>
      <c r="K14">
        <v>17634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5473.23193359375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6123.9448912903499</v>
      </c>
      <c r="AM14">
        <v>4719.0478067322001</v>
      </c>
      <c r="AN14">
        <v>4763.25445773314</v>
      </c>
      <c r="AO14"/>
      <c r="AP14"/>
      <c r="AQ14"/>
      <c r="AR14"/>
      <c r="AS14">
        <v>39.224784851074197</v>
      </c>
      <c r="AT14">
        <v>36.005199432372997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20" customFormat="1">
      <c r="A15" t="s">
        <v>99</v>
      </c>
      <c r="B15" t="s">
        <v>247</v>
      </c>
      <c r="C15" t="s">
        <v>93</v>
      </c>
      <c r="D15" s="106">
        <v>130.06308593750001</v>
      </c>
      <c r="E15" s="106">
        <f t="shared" si="0"/>
        <v>142.41629028320321</v>
      </c>
      <c r="F15" s="106">
        <f t="shared" si="1"/>
        <v>117.742218017578</v>
      </c>
      <c r="G15">
        <v>35.604072570800803</v>
      </c>
      <c r="H15">
        <v>29.435554504394499</v>
      </c>
      <c r="I15">
        <v>15664</v>
      </c>
      <c r="J15">
        <v>427</v>
      </c>
      <c r="K15">
        <v>15237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5473.23193359375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6073.41357421875</v>
      </c>
      <c r="AM15">
        <v>4658.3501411788702</v>
      </c>
      <c r="AN15">
        <v>4704.1527412772703</v>
      </c>
      <c r="AO15"/>
      <c r="AP15"/>
      <c r="AQ15"/>
      <c r="AR15"/>
      <c r="AS15">
        <v>40.318271636962898</v>
      </c>
      <c r="AT15">
        <v>37.103458404541001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20" customFormat="1">
      <c r="A16" t="s">
        <v>118</v>
      </c>
      <c r="B16" t="s">
        <v>248</v>
      </c>
      <c r="C16" t="s">
        <v>111</v>
      </c>
      <c r="D16" s="106">
        <v>91.27560424804679</v>
      </c>
      <c r="E16" s="106">
        <f t="shared" si="0"/>
        <v>101.2098312377928</v>
      </c>
      <c r="F16" s="106">
        <f t="shared" si="1"/>
        <v>81.3623046875</v>
      </c>
      <c r="G16">
        <v>25.3024578094482</v>
      </c>
      <c r="H16">
        <v>20.340576171875</v>
      </c>
      <c r="I16">
        <v>16919</v>
      </c>
      <c r="J16">
        <v>325</v>
      </c>
      <c r="K16">
        <v>16594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5473.23193359375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6043.0225742347902</v>
      </c>
      <c r="AM16">
        <v>4662.63428548918</v>
      </c>
      <c r="AN16">
        <v>4699.8759395038696</v>
      </c>
      <c r="AO16"/>
      <c r="AP16"/>
      <c r="AQ16"/>
      <c r="AR16"/>
      <c r="AS16">
        <v>33.635147094726598</v>
      </c>
      <c r="AT16">
        <v>30.718971252441399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20" customFormat="1">
      <c r="A17" t="s">
        <v>100</v>
      </c>
      <c r="B17" t="s">
        <v>248</v>
      </c>
      <c r="C17" t="s">
        <v>93</v>
      </c>
      <c r="D17" s="106">
        <v>115.46352539062499</v>
      </c>
      <c r="E17" s="106">
        <f t="shared" si="0"/>
        <v>127.0418701171876</v>
      </c>
      <c r="F17" s="106">
        <f t="shared" si="1"/>
        <v>103.91359710693359</v>
      </c>
      <c r="G17">
        <v>31.7604675292969</v>
      </c>
      <c r="H17">
        <v>25.978399276733398</v>
      </c>
      <c r="I17">
        <v>15802</v>
      </c>
      <c r="J17">
        <v>383</v>
      </c>
      <c r="K17">
        <v>15419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5473.23193359375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6020.7501487731897</v>
      </c>
      <c r="AM17">
        <v>4450.49049435287</v>
      </c>
      <c r="AN17">
        <v>4461.8995444616303</v>
      </c>
      <c r="AO17"/>
      <c r="AP17"/>
      <c r="AQ17"/>
      <c r="AR17"/>
      <c r="AS17">
        <v>9.3376359939575195</v>
      </c>
      <c r="AT17">
        <v>7.8210482597351101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119" customFormat="1">
      <c r="A18" t="s">
        <v>119</v>
      </c>
      <c r="B18" t="s">
        <v>249</v>
      </c>
      <c r="C18" t="s">
        <v>111</v>
      </c>
      <c r="D18" s="106">
        <v>109.52651367187499</v>
      </c>
      <c r="E18" s="106">
        <f t="shared" si="0"/>
        <v>120.0510559082032</v>
      </c>
      <c r="F18" s="106">
        <f t="shared" si="1"/>
        <v>99.025482177734403</v>
      </c>
      <c r="G18">
        <v>30.012763977050799</v>
      </c>
      <c r="H18">
        <v>24.756370544433601</v>
      </c>
      <c r="I18">
        <v>18126</v>
      </c>
      <c r="J18">
        <v>417</v>
      </c>
      <c r="K18">
        <v>17709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4907.57568359375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6136.2836067332</v>
      </c>
      <c r="AM18">
        <v>3982.4346919364898</v>
      </c>
      <c r="AN18">
        <v>4024.1843683801599</v>
      </c>
      <c r="AO18"/>
      <c r="AP18"/>
      <c r="AQ18"/>
      <c r="AR18"/>
      <c r="AS18">
        <v>24.267013549804702</v>
      </c>
      <c r="AT18">
        <v>21.790952682495099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119" customFormat="1">
      <c r="A19" t="s">
        <v>102</v>
      </c>
      <c r="B19" t="s">
        <v>249</v>
      </c>
      <c r="C19" t="s">
        <v>93</v>
      </c>
      <c r="D19" s="106">
        <v>141.1642944335938</v>
      </c>
      <c r="E19" s="106">
        <f t="shared" si="0"/>
        <v>153.23265075683599</v>
      </c>
      <c r="F19" s="106">
        <f t="shared" si="1"/>
        <v>129.1267852783204</v>
      </c>
      <c r="G19">
        <v>38.308162689208999</v>
      </c>
      <c r="H19">
        <v>32.281696319580099</v>
      </c>
      <c r="I19">
        <v>17833</v>
      </c>
      <c r="J19">
        <v>527</v>
      </c>
      <c r="K19">
        <v>17306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4907.57568359375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6164.4502449486599</v>
      </c>
      <c r="AM19">
        <v>4019.0959885270599</v>
      </c>
      <c r="AN19">
        <v>4069.6719708302599</v>
      </c>
      <c r="AO19"/>
      <c r="AP19"/>
      <c r="AQ19"/>
      <c r="AR19"/>
      <c r="AS19">
        <v>29.4325275421143</v>
      </c>
      <c r="AT19">
        <v>26.703128814697301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119" customFormat="1">
      <c r="A20" t="s">
        <v>120</v>
      </c>
      <c r="B20" t="s">
        <v>250</v>
      </c>
      <c r="C20" t="s">
        <v>111</v>
      </c>
      <c r="D20" s="106">
        <v>131.45306396484381</v>
      </c>
      <c r="E20" s="106">
        <f t="shared" si="0"/>
        <v>143.3783264160156</v>
      </c>
      <c r="F20" s="106">
        <f t="shared" si="1"/>
        <v>119.5579376220704</v>
      </c>
      <c r="G20">
        <v>35.844581604003899</v>
      </c>
      <c r="H20">
        <v>29.889484405517599</v>
      </c>
      <c r="I20">
        <v>16989</v>
      </c>
      <c r="J20">
        <v>468</v>
      </c>
      <c r="K20">
        <v>16521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4907.57568359375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6121.3786188042304</v>
      </c>
      <c r="AM20">
        <v>3979.3575447622102</v>
      </c>
      <c r="AN20">
        <v>4032.6648314234799</v>
      </c>
      <c r="AO20"/>
      <c r="AP20"/>
      <c r="AQ20"/>
      <c r="AR20"/>
      <c r="AS20">
        <v>31.152889251708999</v>
      </c>
      <c r="AT20">
        <v>28.146316528320298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119" customFormat="1">
      <c r="A21" t="s">
        <v>103</v>
      </c>
      <c r="B21" t="s">
        <v>250</v>
      </c>
      <c r="C21" t="s">
        <v>93</v>
      </c>
      <c r="D21" s="106">
        <v>161.64390869140621</v>
      </c>
      <c r="E21" s="106">
        <f t="shared" si="0"/>
        <v>174.53218078613281</v>
      </c>
      <c r="F21" s="106">
        <f t="shared" si="1"/>
        <v>148.79083251953119</v>
      </c>
      <c r="G21">
        <v>43.633045196533203</v>
      </c>
      <c r="H21">
        <v>37.197708129882798</v>
      </c>
      <c r="I21">
        <v>17947</v>
      </c>
      <c r="J21">
        <v>606</v>
      </c>
      <c r="K21">
        <v>17341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4907.57568359375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6131.4648034199899</v>
      </c>
      <c r="AM21">
        <v>3978.1802247527999</v>
      </c>
      <c r="AN21">
        <v>4024.7964500652802</v>
      </c>
      <c r="AO21"/>
      <c r="AP21"/>
      <c r="AQ21"/>
      <c r="AR21"/>
      <c r="AS21">
        <v>27.148374557495099</v>
      </c>
      <c r="AT21">
        <v>24.3513278961182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119" customFormat="1">
      <c r="A22" t="s">
        <v>121</v>
      </c>
      <c r="B22" t="s">
        <v>251</v>
      </c>
      <c r="C22" t="s">
        <v>111</v>
      </c>
      <c r="D22" s="106">
        <v>89.902429199218801</v>
      </c>
      <c r="E22" s="106">
        <f t="shared" si="0"/>
        <v>99.597862243652401</v>
      </c>
      <c r="F22" s="106">
        <f t="shared" si="1"/>
        <v>80.226921081542798</v>
      </c>
      <c r="G22">
        <v>24.8994655609131</v>
      </c>
      <c r="H22">
        <v>20.0567302703857</v>
      </c>
      <c r="I22">
        <v>17492</v>
      </c>
      <c r="J22">
        <v>331</v>
      </c>
      <c r="K22">
        <v>17161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4907.57568359375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6167.0916828356303</v>
      </c>
      <c r="AM22">
        <v>4031.0161852747801</v>
      </c>
      <c r="AN22">
        <v>4068.8624931928598</v>
      </c>
      <c r="AO22"/>
      <c r="AP22"/>
      <c r="AQ22"/>
      <c r="AR22"/>
      <c r="AS22">
        <v>22.2380561828613</v>
      </c>
      <c r="AT22">
        <v>19.825578689575199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119" customFormat="1">
      <c r="A23" t="s">
        <v>104</v>
      </c>
      <c r="B23" t="s">
        <v>251</v>
      </c>
      <c r="C23" t="s">
        <v>93</v>
      </c>
      <c r="D23" s="106">
        <v>145.79829101562501</v>
      </c>
      <c r="E23" s="106">
        <f t="shared" si="0"/>
        <v>158.2280120849608</v>
      </c>
      <c r="F23" s="106">
        <f t="shared" si="1"/>
        <v>133.40130615234361</v>
      </c>
      <c r="G23">
        <v>39.557003021240199</v>
      </c>
      <c r="H23">
        <v>33.350326538085902</v>
      </c>
      <c r="I23">
        <v>17373</v>
      </c>
      <c r="J23">
        <v>530</v>
      </c>
      <c r="K23">
        <v>16843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4907.57568359375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6225.5272107110504</v>
      </c>
      <c r="AM23">
        <v>4084.3115536068399</v>
      </c>
      <c r="AN23">
        <v>4125.8499815027499</v>
      </c>
      <c r="AO23"/>
      <c r="AP23"/>
      <c r="AQ23"/>
      <c r="AR23"/>
      <c r="AS23">
        <v>24.288669586181602</v>
      </c>
      <c r="AT23">
        <v>21.806989669799801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119" customFormat="1">
      <c r="A24" t="s">
        <v>122</v>
      </c>
      <c r="B24" t="s">
        <v>252</v>
      </c>
      <c r="C24" t="s">
        <v>111</v>
      </c>
      <c r="D24" s="106">
        <v>129.95756835937499</v>
      </c>
      <c r="E24" s="106">
        <f t="shared" si="0"/>
        <v>142.6951446533204</v>
      </c>
      <c r="F24" s="106">
        <f t="shared" si="1"/>
        <v>117.25437164306641</v>
      </c>
      <c r="G24">
        <v>35.673786163330099</v>
      </c>
      <c r="H24">
        <v>29.313592910766602</v>
      </c>
      <c r="I24">
        <v>14722</v>
      </c>
      <c r="J24">
        <v>401</v>
      </c>
      <c r="K24">
        <v>14321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4907.57568359375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6235.83664699787</v>
      </c>
      <c r="AM24">
        <v>4078.0278248734498</v>
      </c>
      <c r="AN24">
        <v>4128.92630539532</v>
      </c>
      <c r="AO24"/>
      <c r="AP24"/>
      <c r="AQ24"/>
      <c r="AR24"/>
      <c r="AS24">
        <v>29.4446201324463</v>
      </c>
      <c r="AT24">
        <v>26.7232856750488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119" customFormat="1">
      <c r="A25" t="s">
        <v>105</v>
      </c>
      <c r="B25" t="s">
        <v>252</v>
      </c>
      <c r="C25" t="s">
        <v>93</v>
      </c>
      <c r="D25" s="106">
        <v>150.45556640625</v>
      </c>
      <c r="E25" s="106">
        <f t="shared" si="0"/>
        <v>163.09330749511719</v>
      </c>
      <c r="F25" s="106">
        <f t="shared" si="1"/>
        <v>137.85166931152361</v>
      </c>
      <c r="G25">
        <v>40.773326873779297</v>
      </c>
      <c r="H25">
        <v>34.462917327880902</v>
      </c>
      <c r="I25">
        <v>17352</v>
      </c>
      <c r="J25">
        <v>546</v>
      </c>
      <c r="K25">
        <v>16806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4907.57568359375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6108.8017533052898</v>
      </c>
      <c r="AM25">
        <v>4005.8048555912801</v>
      </c>
      <c r="AN25">
        <v>4046.20168706814</v>
      </c>
      <c r="AO25"/>
      <c r="AP25"/>
      <c r="AQ25"/>
      <c r="AR25"/>
      <c r="AS25">
        <v>24.0853672027588</v>
      </c>
      <c r="AT25">
        <v>21.553796768188501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119" customFormat="1">
      <c r="A26" t="s">
        <v>123</v>
      </c>
      <c r="B26" t="s">
        <v>253</v>
      </c>
      <c r="C26" t="s">
        <v>111</v>
      </c>
      <c r="D26" s="106">
        <v>112.95664062500001</v>
      </c>
      <c r="E26" s="106">
        <f t="shared" si="0"/>
        <v>123.970993041992</v>
      </c>
      <c r="F26" s="106">
        <f t="shared" si="1"/>
        <v>101.96800231933599</v>
      </c>
      <c r="G26">
        <v>30.992748260498001</v>
      </c>
      <c r="H26">
        <v>25.492000579833999</v>
      </c>
      <c r="I26">
        <v>17076</v>
      </c>
      <c r="J26">
        <v>405</v>
      </c>
      <c r="K26">
        <v>16671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4907.57568359375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0</v>
      </c>
      <c r="AM26">
        <v>3800.9925445845001</v>
      </c>
      <c r="AN26">
        <v>3800.9925445844901</v>
      </c>
      <c r="AO26"/>
      <c r="AP26"/>
      <c r="AQ26"/>
      <c r="AR26"/>
      <c r="AS26">
        <v>8.9000888168811798E-2</v>
      </c>
      <c r="AT26">
        <v>0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119" customFormat="1">
      <c r="A27" t="s">
        <v>106</v>
      </c>
      <c r="B27" t="s">
        <v>253</v>
      </c>
      <c r="C27" t="s">
        <v>93</v>
      </c>
      <c r="D27" s="106">
        <v>154.83906250000001</v>
      </c>
      <c r="E27" s="106">
        <f t="shared" si="0"/>
        <v>167.45805358886719</v>
      </c>
      <c r="F27" s="106">
        <f t="shared" si="1"/>
        <v>142.25384521484361</v>
      </c>
      <c r="G27">
        <v>41.864513397216797</v>
      </c>
      <c r="H27">
        <v>35.563461303710902</v>
      </c>
      <c r="I27">
        <v>17919</v>
      </c>
      <c r="J27">
        <v>580</v>
      </c>
      <c r="K27">
        <v>17339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4907.57568359375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6089.2216176277698</v>
      </c>
      <c r="AM27">
        <v>3989.1520498686</v>
      </c>
      <c r="AN27">
        <v>4037.4654675975898</v>
      </c>
      <c r="AO27"/>
      <c r="AP27"/>
      <c r="AQ27"/>
      <c r="AR27"/>
      <c r="AS27">
        <v>28.723312377929702</v>
      </c>
      <c r="AT27">
        <v>26.041479110717798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119" customFormat="1">
      <c r="A28" t="s">
        <v>124</v>
      </c>
      <c r="B28" t="s">
        <v>254</v>
      </c>
      <c r="C28" t="s">
        <v>111</v>
      </c>
      <c r="D28" s="106">
        <v>104.98353271484379</v>
      </c>
      <c r="E28" s="106">
        <f t="shared" si="0"/>
        <v>115.8715057373048</v>
      </c>
      <c r="F28" s="106">
        <f t="shared" si="1"/>
        <v>94.120697021484403</v>
      </c>
      <c r="G28">
        <v>28.9678764343262</v>
      </c>
      <c r="H28">
        <v>23.530174255371101</v>
      </c>
      <c r="I28">
        <v>16227</v>
      </c>
      <c r="J28">
        <v>358</v>
      </c>
      <c r="K28">
        <v>15869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4907.57568359375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6033.1410308577097</v>
      </c>
      <c r="AM28">
        <v>3959.7536755422102</v>
      </c>
      <c r="AN28">
        <v>4016.8697672655398</v>
      </c>
      <c r="AO28"/>
      <c r="AP28"/>
      <c r="AQ28"/>
      <c r="AR28"/>
      <c r="AS28">
        <v>34.3834037780762</v>
      </c>
      <c r="AT28">
        <v>31.3450927734375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119" customFormat="1">
      <c r="A29" t="s">
        <v>107</v>
      </c>
      <c r="B29" t="s">
        <v>254</v>
      </c>
      <c r="C29" t="s">
        <v>93</v>
      </c>
      <c r="D29" s="106">
        <v>128.70461425781258</v>
      </c>
      <c r="E29" s="106">
        <f t="shared" si="0"/>
        <v>140.14993286132801</v>
      </c>
      <c r="F29" s="106">
        <f t="shared" si="1"/>
        <v>117.2870941162108</v>
      </c>
      <c r="G29">
        <v>35.037483215332003</v>
      </c>
      <c r="H29">
        <v>29.321773529052699</v>
      </c>
      <c r="I29">
        <v>18051</v>
      </c>
      <c r="J29">
        <v>487</v>
      </c>
      <c r="K29">
        <v>17564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4907.57568359375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6053.7448457562296</v>
      </c>
      <c r="AM29">
        <v>3973.2708296154801</v>
      </c>
      <c r="AN29">
        <v>4012.6395066874402</v>
      </c>
      <c r="AO29"/>
      <c r="AP29"/>
      <c r="AQ29"/>
      <c r="AR29"/>
      <c r="AS29">
        <v>23.711645126342798</v>
      </c>
      <c r="AT29">
        <v>21.2408638000488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119" customFormat="1">
      <c r="A30" t="s">
        <v>219</v>
      </c>
      <c r="B30" t="s">
        <v>7</v>
      </c>
      <c r="C30" t="s">
        <v>111</v>
      </c>
      <c r="D30" s="106">
        <v>0</v>
      </c>
      <c r="E30" s="106">
        <f t="shared" si="0"/>
        <v>0.77913421392440796</v>
      </c>
      <c r="F30" s="106">
        <f t="shared" si="1"/>
        <v>0</v>
      </c>
      <c r="G30">
        <v>0.19478355348110199</v>
      </c>
      <c r="H30">
        <v>0</v>
      </c>
      <c r="I30">
        <v>18097</v>
      </c>
      <c r="J30">
        <v>0</v>
      </c>
      <c r="K30">
        <v>18097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4907.57568359375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6144.68624215828</v>
      </c>
      <c r="AM30">
        <v>4058.16724952307</v>
      </c>
      <c r="AN30">
        <v>4115.0001605437701</v>
      </c>
      <c r="AO30"/>
      <c r="AP30"/>
      <c r="AQ30"/>
      <c r="AR30"/>
      <c r="AS30">
        <v>34.113002777099602</v>
      </c>
      <c r="AT30">
        <v>30.868013381958001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119" customFormat="1">
      <c r="A31" t="s">
        <v>101</v>
      </c>
      <c r="B31" t="s">
        <v>7</v>
      </c>
      <c r="C31" t="s">
        <v>93</v>
      </c>
      <c r="D31" s="106">
        <v>0.46643695831298804</v>
      </c>
      <c r="E31" s="106">
        <f t="shared" si="0"/>
        <v>1.4941606521606441</v>
      </c>
      <c r="F31" s="106">
        <f t="shared" si="1"/>
        <v>7.0662222802639202E-2</v>
      </c>
      <c r="G31">
        <v>0.37354016304016102</v>
      </c>
      <c r="H31">
        <v>1.76655557006598E-2</v>
      </c>
      <c r="I31">
        <v>20179</v>
      </c>
      <c r="J31">
        <v>2</v>
      </c>
      <c r="K31">
        <v>20177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4907.57568359375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6184.83447265625</v>
      </c>
      <c r="AM31">
        <v>4058.1247451102199</v>
      </c>
      <c r="AN31">
        <v>4108.5649793369803</v>
      </c>
      <c r="AO31"/>
      <c r="AP31"/>
      <c r="AQ31"/>
      <c r="AR31"/>
      <c r="AS31">
        <v>29.643245697021499</v>
      </c>
      <c r="AT31">
        <v>26.836748123168899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119" customFormat="1">
      <c r="A32" t="s">
        <v>125</v>
      </c>
      <c r="B32" t="s">
        <v>109</v>
      </c>
      <c r="C32" t="s">
        <v>111</v>
      </c>
      <c r="D32" s="106">
        <v>28.930813598632803</v>
      </c>
      <c r="E32" s="106">
        <f t="shared" si="0"/>
        <v>34.441665649414077</v>
      </c>
      <c r="F32" s="106">
        <f t="shared" si="1"/>
        <v>23.426408767700199</v>
      </c>
      <c r="G32">
        <v>8.6104164123535192</v>
      </c>
      <c r="H32">
        <v>5.8566021919250497</v>
      </c>
      <c r="I32">
        <v>17295</v>
      </c>
      <c r="J32">
        <v>106</v>
      </c>
      <c r="K32">
        <v>17189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4907.57568359375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6222.2236409959896</v>
      </c>
      <c r="AM32">
        <v>4112.5991164014004</v>
      </c>
      <c r="AN32">
        <v>4159.1416430424797</v>
      </c>
      <c r="AO32"/>
      <c r="AP32"/>
      <c r="AQ32"/>
      <c r="AR32"/>
      <c r="AS32">
        <v>27.633867263793899</v>
      </c>
      <c r="AT32">
        <v>24.859535217285199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119" customFormat="1">
      <c r="A33" t="s">
        <v>108</v>
      </c>
      <c r="B33" t="s">
        <v>109</v>
      </c>
      <c r="C33" t="s">
        <v>93</v>
      </c>
      <c r="D33" s="106">
        <v>34.316390991211001</v>
      </c>
      <c r="E33" s="106">
        <f t="shared" si="0"/>
        <v>40.265171051025199</v>
      </c>
      <c r="F33" s="106">
        <f t="shared" si="1"/>
        <v>28.375118255615241</v>
      </c>
      <c r="G33">
        <v>10.0662927627563</v>
      </c>
      <c r="H33">
        <v>7.0937795639038104</v>
      </c>
      <c r="I33">
        <v>17617</v>
      </c>
      <c r="J33">
        <v>128</v>
      </c>
      <c r="K33">
        <v>17489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4907.57568359375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5987.6373406176299</v>
      </c>
      <c r="AM33">
        <v>3956.1867675355202</v>
      </c>
      <c r="AN33">
        <v>3968.6374041788599</v>
      </c>
      <c r="AO33"/>
      <c r="AP33"/>
      <c r="AQ33"/>
      <c r="AR33"/>
      <c r="AS33">
        <v>7.9354166984558097</v>
      </c>
      <c r="AT33">
        <v>6.5304098129272496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/>
      <c r="B34"/>
      <c r="C34"/>
      <c r="D34" s="106"/>
      <c r="E34" s="106"/>
      <c r="F34" s="106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</row>
    <row r="35" spans="1:58">
      <c r="A35"/>
      <c r="B35"/>
      <c r="C35"/>
      <c r="D35" s="106"/>
      <c r="E35" s="106"/>
      <c r="F35" s="106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/>
      <c r="B36"/>
      <c r="C36"/>
      <c r="D36" s="106"/>
      <c r="E36" s="106"/>
      <c r="F36" s="10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/>
      <c r="B37"/>
      <c r="C37"/>
      <c r="D37" s="106"/>
      <c r="E37" s="106"/>
      <c r="F37" s="106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/>
      <c r="B38"/>
      <c r="C38"/>
      <c r="D38" s="106"/>
      <c r="E38" s="106"/>
      <c r="F38" s="106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  <c r="BF38"/>
    </row>
    <row r="39" spans="1:58">
      <c r="A39"/>
      <c r="B39"/>
      <c r="C39"/>
      <c r="D39" s="106"/>
      <c r="E39" s="106"/>
      <c r="F39" s="106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/>
      <c r="B40"/>
      <c r="C40"/>
      <c r="D40" s="106"/>
      <c r="E40" s="106"/>
      <c r="F40" s="106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  <c r="AY40"/>
      <c r="AZ40"/>
      <c r="BA40"/>
      <c r="BB40"/>
      <c r="BC40"/>
      <c r="BD40"/>
      <c r="BE40"/>
      <c r="BF40"/>
    </row>
    <row r="41" spans="1:58">
      <c r="A41"/>
      <c r="B41"/>
      <c r="C41"/>
      <c r="D41" s="106"/>
      <c r="E41" s="106"/>
      <c r="F41" s="106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/>
      <c r="B42"/>
      <c r="C42"/>
      <c r="D42" s="106"/>
      <c r="E42" s="106"/>
      <c r="F42" s="106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  <c r="AY42"/>
      <c r="AZ42"/>
      <c r="BA42"/>
      <c r="BB42"/>
      <c r="BC42"/>
      <c r="BD42"/>
      <c r="BE42"/>
      <c r="BF42"/>
    </row>
    <row r="43" spans="1:58">
      <c r="A43"/>
      <c r="B43"/>
      <c r="C43"/>
      <c r="D43" s="106"/>
      <c r="E43" s="106"/>
      <c r="F43" s="106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/>
      <c r="B44"/>
      <c r="C44"/>
      <c r="D44" s="106"/>
      <c r="E44" s="106"/>
      <c r="F44" s="106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</row>
    <row r="45" spans="1:58">
      <c r="A45"/>
      <c r="B45"/>
      <c r="C45"/>
      <c r="D45" s="106"/>
      <c r="E45" s="106"/>
      <c r="F45" s="106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/>
      <c r="B46"/>
      <c r="C46"/>
      <c r="D46" s="106"/>
      <c r="E46" s="106"/>
      <c r="F46" s="10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</row>
    <row r="47" spans="1:58">
      <c r="A47"/>
      <c r="B47"/>
      <c r="C47"/>
      <c r="D47" s="106"/>
      <c r="E47" s="106"/>
      <c r="F47" s="106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/>
      <c r="B48"/>
      <c r="C48"/>
      <c r="D48" s="106"/>
      <c r="E48" s="106"/>
      <c r="F48" s="106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AY48"/>
      <c r="AZ48"/>
      <c r="BA48"/>
      <c r="BB48"/>
      <c r="BC48"/>
      <c r="BD48"/>
      <c r="BE48"/>
      <c r="BF48"/>
    </row>
    <row r="49" spans="1:58">
      <c r="A49"/>
      <c r="B49"/>
      <c r="C49"/>
      <c r="D49" s="106"/>
      <c r="E49" s="106"/>
      <c r="F49" s="106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/>
      <c r="B50"/>
      <c r="C50"/>
      <c r="D50" s="106"/>
      <c r="E50" s="106"/>
      <c r="F50" s="106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</row>
    <row r="51" spans="1:58">
      <c r="A51"/>
      <c r="B51"/>
      <c r="C51"/>
      <c r="D51" s="106"/>
      <c r="E51" s="106"/>
      <c r="F51" s="106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/>
      <c r="B52"/>
      <c r="C52"/>
      <c r="D52" s="106"/>
      <c r="E52" s="106"/>
      <c r="F52" s="106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/>
      <c r="AZ52"/>
      <c r="BA52"/>
      <c r="BB52"/>
      <c r="BC52"/>
      <c r="BD52"/>
      <c r="BE52"/>
      <c r="BF52"/>
    </row>
    <row r="53" spans="1:58">
      <c r="A53"/>
      <c r="B53"/>
      <c r="C53"/>
      <c r="D53" s="106"/>
      <c r="E53" s="106"/>
      <c r="F53" s="106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/>
      <c r="B54"/>
      <c r="C54"/>
      <c r="D54" s="106"/>
      <c r="E54" s="106"/>
      <c r="F54" s="106"/>
      <c r="G54"/>
      <c r="H54"/>
      <c r="I54"/>
      <c r="J54"/>
      <c r="K54"/>
      <c r="L54"/>
      <c r="M54"/>
      <c r="N54"/>
      <c r="O54"/>
      <c r="P54"/>
      <c r="Q54"/>
      <c r="R54"/>
      <c r="S54"/>
      <c r="T54"/>
      <c r="U54"/>
      <c r="V54"/>
      <c r="W54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/>
      <c r="BC54"/>
      <c r="BD54"/>
      <c r="BE54"/>
      <c r="BF54"/>
    </row>
    <row r="55" spans="1:58">
      <c r="A55"/>
      <c r="B55"/>
      <c r="C55"/>
      <c r="D55" s="106"/>
      <c r="E55" s="106"/>
      <c r="F55" s="106"/>
      <c r="G55"/>
      <c r="H55"/>
      <c r="I55"/>
      <c r="J55"/>
      <c r="K55"/>
      <c r="L55"/>
      <c r="M55"/>
      <c r="N55"/>
      <c r="O55"/>
      <c r="P55"/>
      <c r="Q55"/>
      <c r="R55"/>
      <c r="S55"/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/>
      <c r="B56"/>
      <c r="C56"/>
      <c r="D56" s="106"/>
      <c r="E56" s="106"/>
      <c r="F56" s="106"/>
      <c r="G56"/>
      <c r="H56"/>
      <c r="I56"/>
      <c r="J56"/>
      <c r="K56"/>
      <c r="L56"/>
      <c r="M56"/>
      <c r="N56"/>
      <c r="O56"/>
      <c r="P56"/>
      <c r="Q56"/>
      <c r="R56"/>
      <c r="S56"/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  <c r="BF56"/>
    </row>
    <row r="57" spans="1:58">
      <c r="A57"/>
      <c r="B57"/>
      <c r="C57"/>
      <c r="D57" s="106"/>
      <c r="E57" s="106"/>
      <c r="F57" s="106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/>
      <c r="B58"/>
      <c r="C58"/>
      <c r="D58" s="106"/>
      <c r="E58" s="106"/>
      <c r="F58" s="106"/>
      <c r="G58"/>
      <c r="H58"/>
      <c r="I58"/>
      <c r="J58"/>
      <c r="K58"/>
      <c r="L58"/>
      <c r="M58"/>
      <c r="N58"/>
      <c r="O58"/>
      <c r="P58"/>
      <c r="Q58"/>
      <c r="R58"/>
      <c r="S58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AY58"/>
      <c r="AZ58"/>
      <c r="BA58"/>
      <c r="BB58"/>
      <c r="BC58"/>
      <c r="BD58"/>
      <c r="BE58"/>
      <c r="BF58"/>
    </row>
    <row r="59" spans="1:58">
      <c r="A59"/>
      <c r="B59"/>
      <c r="C59"/>
      <c r="D59" s="106"/>
      <c r="E59" s="106"/>
      <c r="F59" s="106"/>
      <c r="G59"/>
      <c r="H59"/>
      <c r="I59"/>
      <c r="J59"/>
      <c r="K59"/>
      <c r="L59"/>
      <c r="M59"/>
      <c r="N59"/>
      <c r="O59"/>
      <c r="P59"/>
      <c r="Q59"/>
      <c r="R59"/>
      <c r="S59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/>
      <c r="B60"/>
      <c r="C60"/>
      <c r="D60" s="106"/>
      <c r="E60" s="106"/>
      <c r="F60" s="106"/>
      <c r="G60"/>
      <c r="H60"/>
      <c r="I60"/>
      <c r="J60"/>
      <c r="K60"/>
      <c r="L60"/>
      <c r="M60"/>
      <c r="N60"/>
      <c r="O60"/>
      <c r="P60"/>
      <c r="Q60"/>
      <c r="R60"/>
      <c r="S60"/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  <c r="AY60"/>
      <c r="AZ60"/>
      <c r="BA60"/>
      <c r="BB60"/>
      <c r="BC60"/>
      <c r="BD60"/>
      <c r="BE60"/>
      <c r="BF60"/>
    </row>
    <row r="61" spans="1:58">
      <c r="A61"/>
      <c r="B61"/>
      <c r="C61"/>
      <c r="D61" s="106"/>
      <c r="E61" s="106"/>
      <c r="F61" s="106"/>
      <c r="G61"/>
      <c r="H61"/>
      <c r="I61"/>
      <c r="J61"/>
      <c r="K61"/>
      <c r="L61"/>
      <c r="M61"/>
      <c r="N61"/>
      <c r="O61"/>
      <c r="P61"/>
      <c r="Q61"/>
      <c r="R61"/>
      <c r="S61"/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/>
      <c r="B62"/>
      <c r="C62"/>
      <c r="D62" s="106"/>
      <c r="E62" s="106"/>
      <c r="F62" s="106"/>
      <c r="G62"/>
      <c r="H62"/>
      <c r="I62"/>
      <c r="J62"/>
      <c r="K62"/>
      <c r="L62"/>
      <c r="M62"/>
      <c r="N62"/>
      <c r="O62"/>
      <c r="P62"/>
      <c r="Q62"/>
      <c r="R62"/>
      <c r="S62"/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  <c r="AY62"/>
      <c r="AZ62"/>
      <c r="BA62"/>
      <c r="BB62"/>
      <c r="BC62"/>
      <c r="BD62"/>
      <c r="BE62"/>
      <c r="BF62"/>
    </row>
    <row r="63" spans="1:58">
      <c r="A63"/>
      <c r="B63"/>
      <c r="C63"/>
      <c r="D63" s="106"/>
      <c r="E63" s="106"/>
      <c r="F63" s="106"/>
      <c r="G63"/>
      <c r="H63"/>
      <c r="I63"/>
      <c r="J63"/>
      <c r="K63"/>
      <c r="L63"/>
      <c r="M63"/>
      <c r="N63"/>
      <c r="O63"/>
      <c r="P63"/>
      <c r="Q63"/>
      <c r="R63"/>
      <c r="S63"/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/>
      <c r="B64"/>
      <c r="C64"/>
      <c r="D64" s="106"/>
      <c r="E64" s="106"/>
      <c r="F64" s="106"/>
      <c r="G64"/>
      <c r="H64"/>
      <c r="I64"/>
      <c r="J64"/>
      <c r="K64"/>
      <c r="L64"/>
      <c r="M64"/>
      <c r="N64"/>
      <c r="O64"/>
      <c r="P64"/>
      <c r="Q64"/>
      <c r="R64"/>
      <c r="S64"/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  <c r="AY64"/>
      <c r="AZ64"/>
      <c r="BA64"/>
      <c r="BB64"/>
      <c r="BC64"/>
      <c r="BD64"/>
      <c r="BE64"/>
      <c r="BF64"/>
    </row>
    <row r="65" spans="1:58">
      <c r="A65"/>
      <c r="B65"/>
      <c r="C65"/>
      <c r="D65" s="106"/>
      <c r="E65" s="106"/>
      <c r="F65" s="106"/>
      <c r="G65"/>
      <c r="H65"/>
      <c r="I65"/>
      <c r="J65"/>
      <c r="K65"/>
      <c r="L65"/>
      <c r="M65"/>
      <c r="N65"/>
      <c r="O65"/>
      <c r="P65"/>
      <c r="Q65"/>
      <c r="R65"/>
      <c r="S65"/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AY65"/>
      <c r="AZ65"/>
      <c r="BA65"/>
      <c r="BB65"/>
      <c r="BC65"/>
      <c r="BD65"/>
      <c r="BE65"/>
      <c r="BF65"/>
    </row>
  </sheetData>
  <autoFilter ref="A1:W1" xr:uid="{4D8FD7B6-1CF6-A34B-9682-D1373F1701C1}">
    <sortState xmlns:xlrd2="http://schemas.microsoft.com/office/spreadsheetml/2017/richdata2" ref="A2:W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Q33"/>
  <sheetViews>
    <sheetView zoomScale="143" workbookViewId="0">
      <selection activeCell="F13" sqref="F13"/>
    </sheetView>
  </sheetViews>
  <sheetFormatPr defaultColWidth="10.83203125" defaultRowHeight="15.5"/>
  <cols>
    <col min="1" max="1" width="10.83203125" style="38"/>
    <col min="2" max="2" width="10.83203125" style="159"/>
    <col min="3" max="6" width="10.83203125" style="38"/>
    <col min="7" max="9" width="10.83203125" style="158"/>
    <col min="10" max="16384" width="10.83203125" style="38"/>
  </cols>
  <sheetData>
    <row r="1" spans="1:69">
      <c r="A1" t="s">
        <v>35</v>
      </c>
      <c r="B1" t="s">
        <v>36</v>
      </c>
      <c r="C1" t="s">
        <v>37</v>
      </c>
      <c r="D1" t="s">
        <v>225</v>
      </c>
      <c r="E1" t="s">
        <v>207</v>
      </c>
      <c r="F1" t="s">
        <v>208</v>
      </c>
      <c r="G1" t="s">
        <v>209</v>
      </c>
      <c r="H1" t="s">
        <v>210</v>
      </c>
      <c r="I1" t="s">
        <v>211</v>
      </c>
      <c r="J1" t="s">
        <v>11</v>
      </c>
      <c r="K1" t="s">
        <v>212</v>
      </c>
      <c r="L1" t="s">
        <v>213</v>
      </c>
      <c r="M1" t="s">
        <v>38</v>
      </c>
      <c r="N1" t="s">
        <v>39</v>
      </c>
      <c r="O1" t="s">
        <v>40</v>
      </c>
      <c r="P1" t="s">
        <v>41</v>
      </c>
      <c r="Q1" t="s">
        <v>42</v>
      </c>
      <c r="R1" t="s">
        <v>43</v>
      </c>
      <c r="S1" t="s">
        <v>44</v>
      </c>
      <c r="T1" t="s">
        <v>45</v>
      </c>
      <c r="U1" t="s">
        <v>46</v>
      </c>
      <c r="V1" t="s">
        <v>47</v>
      </c>
      <c r="W1" t="s">
        <v>48</v>
      </c>
      <c r="X1" t="s">
        <v>49</v>
      </c>
      <c r="Y1" t="s">
        <v>50</v>
      </c>
      <c r="Z1" t="s">
        <v>51</v>
      </c>
      <c r="AA1" t="s">
        <v>52</v>
      </c>
      <c r="AB1" t="s">
        <v>53</v>
      </c>
      <c r="AC1" t="s">
        <v>54</v>
      </c>
      <c r="AD1" t="s">
        <v>55</v>
      </c>
      <c r="AE1" t="s">
        <v>56</v>
      </c>
      <c r="AF1" t="s">
        <v>57</v>
      </c>
      <c r="AG1" t="s">
        <v>58</v>
      </c>
      <c r="AH1" t="s">
        <v>59</v>
      </c>
      <c r="AI1" t="s">
        <v>60</v>
      </c>
      <c r="AJ1" t="s">
        <v>61</v>
      </c>
      <c r="AK1" t="s">
        <v>62</v>
      </c>
      <c r="AL1" t="s">
        <v>63</v>
      </c>
      <c r="AM1" t="s">
        <v>64</v>
      </c>
      <c r="AN1" t="s">
        <v>65</v>
      </c>
      <c r="AO1" t="s">
        <v>66</v>
      </c>
      <c r="AP1" t="s">
        <v>67</v>
      </c>
      <c r="AQ1" t="s">
        <v>68</v>
      </c>
      <c r="AR1" t="s">
        <v>69</v>
      </c>
      <c r="AS1" t="s">
        <v>70</v>
      </c>
      <c r="AT1" t="s">
        <v>71</v>
      </c>
      <c r="AU1" t="s">
        <v>72</v>
      </c>
      <c r="AV1" t="s">
        <v>73</v>
      </c>
      <c r="AW1" t="s">
        <v>74</v>
      </c>
      <c r="AX1" t="s">
        <v>75</v>
      </c>
      <c r="AY1" t="s">
        <v>76</v>
      </c>
      <c r="AZ1" t="s">
        <v>77</v>
      </c>
      <c r="BA1" t="s">
        <v>78</v>
      </c>
      <c r="BB1" t="s">
        <v>79</v>
      </c>
      <c r="BC1" t="s">
        <v>80</v>
      </c>
      <c r="BD1" t="s">
        <v>81</v>
      </c>
      <c r="BE1" t="s">
        <v>82</v>
      </c>
      <c r="BF1" t="s">
        <v>83</v>
      </c>
      <c r="BG1" t="s">
        <v>84</v>
      </c>
      <c r="BH1" t="s">
        <v>85</v>
      </c>
      <c r="BI1" t="s">
        <v>86</v>
      </c>
      <c r="BJ1" t="s">
        <v>87</v>
      </c>
      <c r="BK1" t="s">
        <v>88</v>
      </c>
      <c r="BL1" t="s">
        <v>89</v>
      </c>
      <c r="BM1" t="s">
        <v>90</v>
      </c>
      <c r="BN1" t="s">
        <v>91</v>
      </c>
      <c r="BO1" s="169" t="s">
        <v>91</v>
      </c>
      <c r="BP1" s="169" t="s">
        <v>91</v>
      </c>
      <c r="BQ1" s="169" t="s">
        <v>91</v>
      </c>
    </row>
    <row r="2" spans="1:69">
      <c r="A2" t="s">
        <v>140</v>
      </c>
      <c r="B2" t="s">
        <v>227</v>
      </c>
      <c r="C2" t="s">
        <v>111</v>
      </c>
      <c r="D2">
        <f t="shared" ref="D2:D33" si="0">L2/5</f>
        <v>107.3235717773438</v>
      </c>
      <c r="E2">
        <v>26.8308925628662</v>
      </c>
      <c r="F2" t="s">
        <v>214</v>
      </c>
      <c r="G2" t="s">
        <v>215</v>
      </c>
      <c r="H2" t="s">
        <v>216</v>
      </c>
      <c r="I2" t="s">
        <v>216</v>
      </c>
      <c r="J2" t="s">
        <v>217</v>
      </c>
      <c r="K2" t="s">
        <v>218</v>
      </c>
      <c r="L2">
        <v>536.61785888671898</v>
      </c>
      <c r="M2"/>
      <c r="N2"/>
      <c r="O2">
        <v>29.424655914306602</v>
      </c>
      <c r="P2">
        <v>24.242832183837901</v>
      </c>
      <c r="Q2">
        <v>18272</v>
      </c>
      <c r="R2">
        <v>412</v>
      </c>
      <c r="S2">
        <v>17860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4907.57568359375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6013.4485621776403</v>
      </c>
      <c r="AU2">
        <v>3996.8056131429098</v>
      </c>
      <c r="AV2">
        <v>4042.2772032809598</v>
      </c>
      <c r="AW2"/>
      <c r="AX2"/>
      <c r="AY2"/>
      <c r="AZ2"/>
      <c r="BA2">
        <v>28.153526306152301</v>
      </c>
      <c r="BB2">
        <v>25.509742736816399</v>
      </c>
      <c r="BC2"/>
      <c r="BD2"/>
      <c r="BE2"/>
      <c r="BF2"/>
      <c r="BG2"/>
      <c r="BH2"/>
      <c r="BI2"/>
      <c r="BJ2"/>
      <c r="BK2"/>
      <c r="BL2"/>
      <c r="BM2"/>
      <c r="BN2"/>
    </row>
    <row r="3" spans="1:69">
      <c r="A3" t="s">
        <v>126</v>
      </c>
      <c r="B3" t="s">
        <v>227</v>
      </c>
      <c r="C3" t="s">
        <v>93</v>
      </c>
      <c r="D3">
        <f t="shared" si="0"/>
        <v>131.58240966796879</v>
      </c>
      <c r="E3">
        <v>32.895603179931598</v>
      </c>
      <c r="F3" t="s">
        <v>214</v>
      </c>
      <c r="G3" t="s">
        <v>215</v>
      </c>
      <c r="H3" t="s">
        <v>216</v>
      </c>
      <c r="I3" t="s">
        <v>216</v>
      </c>
      <c r="J3" t="s">
        <v>217</v>
      </c>
      <c r="K3" t="s">
        <v>218</v>
      </c>
      <c r="L3">
        <v>657.91204833984398</v>
      </c>
      <c r="M3"/>
      <c r="N3"/>
      <c r="O3">
        <v>35.886260986328097</v>
      </c>
      <c r="P3">
        <v>29.9125270843506</v>
      </c>
      <c r="Q3">
        <v>16900</v>
      </c>
      <c r="R3">
        <v>466</v>
      </c>
      <c r="S3">
        <v>16434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5473.23193359375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6045.5224871328501</v>
      </c>
      <c r="AU3">
        <v>4700.1712795042604</v>
      </c>
      <c r="AV3">
        <v>4737.2679459394703</v>
      </c>
      <c r="AW3"/>
      <c r="AX3"/>
      <c r="AY3"/>
      <c r="AZ3"/>
      <c r="BA3">
        <v>34.420497894287102</v>
      </c>
      <c r="BB3">
        <v>31.372678756713899</v>
      </c>
      <c r="BC3"/>
      <c r="BD3"/>
      <c r="BE3"/>
      <c r="BF3"/>
      <c r="BG3"/>
      <c r="BH3"/>
      <c r="BI3"/>
      <c r="BJ3"/>
      <c r="BK3"/>
      <c r="BL3"/>
      <c r="BM3"/>
      <c r="BN3"/>
    </row>
    <row r="4" spans="1:69">
      <c r="A4" t="s">
        <v>141</v>
      </c>
      <c r="B4" t="s">
        <v>228</v>
      </c>
      <c r="C4" t="s">
        <v>111</v>
      </c>
      <c r="D4">
        <f t="shared" si="0"/>
        <v>123.06020507812499</v>
      </c>
      <c r="E4">
        <v>30.765052795410199</v>
      </c>
      <c r="F4" t="s">
        <v>214</v>
      </c>
      <c r="G4" t="s">
        <v>215</v>
      </c>
      <c r="H4" t="s">
        <v>216</v>
      </c>
      <c r="I4" t="s">
        <v>216</v>
      </c>
      <c r="J4" t="s">
        <v>217</v>
      </c>
      <c r="K4" t="s">
        <v>218</v>
      </c>
      <c r="L4">
        <v>615.301025390625</v>
      </c>
      <c r="M4"/>
      <c r="N4"/>
      <c r="O4">
        <v>33.633544921875</v>
      </c>
      <c r="P4">
        <v>27.903539657592798</v>
      </c>
      <c r="Q4">
        <v>17163</v>
      </c>
      <c r="R4">
        <v>443</v>
      </c>
      <c r="S4">
        <v>16720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4907.57568359375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6019.5712416672504</v>
      </c>
      <c r="AU4">
        <v>3997.2596191406301</v>
      </c>
      <c r="AV4">
        <v>4049.4581886668898</v>
      </c>
      <c r="AW4"/>
      <c r="AX4"/>
      <c r="AY4"/>
      <c r="AZ4"/>
      <c r="BA4">
        <v>32.227695465087898</v>
      </c>
      <c r="BB4">
        <v>29.3042297363281</v>
      </c>
      <c r="BC4"/>
      <c r="BD4"/>
      <c r="BE4"/>
      <c r="BF4"/>
      <c r="BG4"/>
      <c r="BH4"/>
      <c r="BI4"/>
      <c r="BJ4"/>
      <c r="BK4"/>
      <c r="BL4"/>
      <c r="BM4"/>
      <c r="BN4"/>
    </row>
    <row r="5" spans="1:69">
      <c r="A5" t="s">
        <v>127</v>
      </c>
      <c r="B5" t="s">
        <v>228</v>
      </c>
      <c r="C5" t="s">
        <v>93</v>
      </c>
      <c r="D5">
        <f t="shared" si="0"/>
        <v>128.40434570312499</v>
      </c>
      <c r="E5">
        <v>32.101085662841797</v>
      </c>
      <c r="F5" t="s">
        <v>214</v>
      </c>
      <c r="G5" t="s">
        <v>215</v>
      </c>
      <c r="H5" t="s">
        <v>216</v>
      </c>
      <c r="I5" t="s">
        <v>216</v>
      </c>
      <c r="J5" t="s">
        <v>217</v>
      </c>
      <c r="K5" t="s">
        <v>218</v>
      </c>
      <c r="L5">
        <v>642.021728515625</v>
      </c>
      <c r="M5"/>
      <c r="N5"/>
      <c r="O5">
        <v>34.929676055908203</v>
      </c>
      <c r="P5">
        <v>29.279275894165</v>
      </c>
      <c r="Q5">
        <v>18427</v>
      </c>
      <c r="R5">
        <v>496</v>
      </c>
      <c r="S5">
        <v>17931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5473.23193359375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6064.1860637049504</v>
      </c>
      <c r="AU5">
        <v>4721.8808635141304</v>
      </c>
      <c r="AV5">
        <v>4758.0117247120897</v>
      </c>
      <c r="AW5"/>
      <c r="AX5"/>
      <c r="AY5"/>
      <c r="AZ5"/>
      <c r="BA5">
        <v>33.5433959960938</v>
      </c>
      <c r="BB5">
        <v>30.6605415344238</v>
      </c>
      <c r="BC5"/>
      <c r="BD5"/>
      <c r="BE5"/>
      <c r="BF5"/>
      <c r="BG5"/>
      <c r="BH5"/>
      <c r="BI5"/>
      <c r="BJ5"/>
      <c r="BK5"/>
      <c r="BL5"/>
      <c r="BM5"/>
      <c r="BN5"/>
    </row>
    <row r="6" spans="1:69">
      <c r="A6" t="s">
        <v>142</v>
      </c>
      <c r="B6" t="s">
        <v>229</v>
      </c>
      <c r="C6" t="s">
        <v>111</v>
      </c>
      <c r="D6">
        <f t="shared" si="0"/>
        <v>122.47325439453121</v>
      </c>
      <c r="E6">
        <v>30.618312835693398</v>
      </c>
      <c r="F6" t="s">
        <v>214</v>
      </c>
      <c r="G6" t="s">
        <v>215</v>
      </c>
      <c r="H6" t="s">
        <v>216</v>
      </c>
      <c r="I6" t="s">
        <v>216</v>
      </c>
      <c r="J6" t="s">
        <v>217</v>
      </c>
      <c r="K6" t="s">
        <v>218</v>
      </c>
      <c r="L6">
        <v>612.36627197265602</v>
      </c>
      <c r="M6"/>
      <c r="N6"/>
      <c r="O6">
        <v>33.422847747802699</v>
      </c>
      <c r="P6">
        <v>27.820447921752901</v>
      </c>
      <c r="Q6">
        <v>17867</v>
      </c>
      <c r="R6">
        <v>459</v>
      </c>
      <c r="S6">
        <v>17408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4907.57568359375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5928.1002678632203</v>
      </c>
      <c r="AU6">
        <v>3949.0278367855999</v>
      </c>
      <c r="AV6">
        <v>3999.8698497628502</v>
      </c>
      <c r="AW6"/>
      <c r="AX6"/>
      <c r="AY6"/>
      <c r="AZ6"/>
      <c r="BA6">
        <v>32.048362731933601</v>
      </c>
      <c r="BB6">
        <v>29.189998626708999</v>
      </c>
      <c r="BC6"/>
      <c r="BD6"/>
      <c r="BE6"/>
      <c r="BF6"/>
      <c r="BG6"/>
      <c r="BH6"/>
      <c r="BI6"/>
      <c r="BJ6"/>
      <c r="BK6"/>
      <c r="BL6"/>
      <c r="BM6"/>
      <c r="BN6"/>
    </row>
    <row r="7" spans="1:69">
      <c r="A7" t="s">
        <v>128</v>
      </c>
      <c r="B7" t="s">
        <v>229</v>
      </c>
      <c r="C7" t="s">
        <v>93</v>
      </c>
      <c r="D7">
        <f t="shared" si="0"/>
        <v>144.17873535156258</v>
      </c>
      <c r="E7">
        <v>36.044685363769503</v>
      </c>
      <c r="F7" t="s">
        <v>214</v>
      </c>
      <c r="G7" t="s">
        <v>215</v>
      </c>
      <c r="H7" t="s">
        <v>216</v>
      </c>
      <c r="I7" t="s">
        <v>216</v>
      </c>
      <c r="J7" t="s">
        <v>217</v>
      </c>
      <c r="K7" t="s">
        <v>218</v>
      </c>
      <c r="L7">
        <v>720.89367675781295</v>
      </c>
      <c r="M7"/>
      <c r="N7"/>
      <c r="O7">
        <v>39.120456695556598</v>
      </c>
      <c r="P7">
        <v>32.976936340332003</v>
      </c>
      <c r="Q7">
        <v>17532</v>
      </c>
      <c r="R7">
        <v>529</v>
      </c>
      <c r="S7">
        <v>17003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5473.23193359375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6034.9485966298398</v>
      </c>
      <c r="AU7">
        <v>4701.2872684548101</v>
      </c>
      <c r="AV7">
        <v>4741.5283614621603</v>
      </c>
      <c r="AW7"/>
      <c r="AX7"/>
      <c r="AY7"/>
      <c r="AZ7"/>
      <c r="BA7">
        <v>37.612953186035199</v>
      </c>
      <c r="BB7">
        <v>34.478507995605497</v>
      </c>
      <c r="BC7"/>
      <c r="BD7"/>
      <c r="BE7"/>
      <c r="BF7"/>
      <c r="BG7"/>
      <c r="BH7"/>
      <c r="BI7"/>
      <c r="BJ7"/>
      <c r="BK7"/>
      <c r="BL7"/>
      <c r="BM7"/>
      <c r="BN7"/>
    </row>
    <row r="8" spans="1:69">
      <c r="A8" t="s">
        <v>143</v>
      </c>
      <c r="B8" t="s">
        <v>230</v>
      </c>
      <c r="C8" t="s">
        <v>111</v>
      </c>
      <c r="D8">
        <f t="shared" si="0"/>
        <v>103.18449707031259</v>
      </c>
      <c r="E8">
        <v>25.796125411987301</v>
      </c>
      <c r="F8" t="s">
        <v>214</v>
      </c>
      <c r="G8" t="s">
        <v>215</v>
      </c>
      <c r="H8" t="s">
        <v>216</v>
      </c>
      <c r="I8" t="s">
        <v>216</v>
      </c>
      <c r="J8" t="s">
        <v>217</v>
      </c>
      <c r="K8" t="s">
        <v>218</v>
      </c>
      <c r="L8">
        <v>515.92248535156295</v>
      </c>
      <c r="M8"/>
      <c r="N8"/>
      <c r="O8">
        <v>28.336471557617202</v>
      </c>
      <c r="P8">
        <v>23.261253356933601</v>
      </c>
      <c r="Q8">
        <v>18305</v>
      </c>
      <c r="R8">
        <v>397</v>
      </c>
      <c r="S8">
        <v>17908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4907.57568359375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6083.0844332985698</v>
      </c>
      <c r="AU8">
        <v>4058.0576731102601</v>
      </c>
      <c r="AV8">
        <v>4101.9765818125197</v>
      </c>
      <c r="AW8"/>
      <c r="AX8"/>
      <c r="AY8"/>
      <c r="AZ8"/>
      <c r="BA8">
        <v>27.0915336608887</v>
      </c>
      <c r="BB8">
        <v>24.502141952514599</v>
      </c>
      <c r="BC8"/>
      <c r="BD8"/>
      <c r="BE8"/>
      <c r="BF8"/>
      <c r="BG8"/>
      <c r="BH8"/>
      <c r="BI8"/>
      <c r="BJ8"/>
      <c r="BK8"/>
      <c r="BL8"/>
      <c r="BM8"/>
      <c r="BN8"/>
    </row>
    <row r="9" spans="1:69">
      <c r="A9" t="s">
        <v>129</v>
      </c>
      <c r="B9" t="s">
        <v>230</v>
      </c>
      <c r="C9" t="s">
        <v>93</v>
      </c>
      <c r="D9">
        <f t="shared" si="0"/>
        <v>144.0937377929688</v>
      </c>
      <c r="E9">
        <v>36.023433685302699</v>
      </c>
      <c r="F9" t="s">
        <v>214</v>
      </c>
      <c r="G9" t="s">
        <v>215</v>
      </c>
      <c r="H9" t="s">
        <v>216</v>
      </c>
      <c r="I9" t="s">
        <v>216</v>
      </c>
      <c r="J9" t="s">
        <v>217</v>
      </c>
      <c r="K9" t="s">
        <v>218</v>
      </c>
      <c r="L9">
        <v>720.46868896484398</v>
      </c>
      <c r="M9"/>
      <c r="N9"/>
      <c r="O9">
        <v>39.175937652587898</v>
      </c>
      <c r="P9">
        <v>32.879348754882798</v>
      </c>
      <c r="Q9">
        <v>16680</v>
      </c>
      <c r="R9">
        <v>503</v>
      </c>
      <c r="S9">
        <v>16177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5473.23193359375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6011.3167197984003</v>
      </c>
      <c r="AU9">
        <v>4660.6191464806298</v>
      </c>
      <c r="AV9">
        <v>4701.3506140692598</v>
      </c>
      <c r="AW9"/>
      <c r="AX9"/>
      <c r="AY9"/>
      <c r="AZ9"/>
      <c r="BA9">
        <v>37.630794525146499</v>
      </c>
      <c r="BB9">
        <v>34.418258666992202</v>
      </c>
      <c r="BC9"/>
      <c r="BD9"/>
      <c r="BE9"/>
      <c r="BF9"/>
      <c r="BG9"/>
      <c r="BH9"/>
      <c r="BI9"/>
      <c r="BJ9"/>
      <c r="BK9"/>
      <c r="BL9"/>
      <c r="BM9"/>
      <c r="BN9"/>
    </row>
    <row r="10" spans="1:69">
      <c r="A10" t="s">
        <v>144</v>
      </c>
      <c r="B10" t="s">
        <v>231</v>
      </c>
      <c r="C10" t="s">
        <v>111</v>
      </c>
      <c r="D10">
        <f t="shared" si="0"/>
        <v>121.29899902343759</v>
      </c>
      <c r="E10">
        <v>30.324748992919901</v>
      </c>
      <c r="F10" t="s">
        <v>214</v>
      </c>
      <c r="G10" t="s">
        <v>215</v>
      </c>
      <c r="H10" t="s">
        <v>216</v>
      </c>
      <c r="I10" t="s">
        <v>216</v>
      </c>
      <c r="J10" t="s">
        <v>217</v>
      </c>
      <c r="K10" t="s">
        <v>218</v>
      </c>
      <c r="L10">
        <v>606.49499511718795</v>
      </c>
      <c r="M10"/>
      <c r="N10"/>
      <c r="O10">
        <v>33.069625854492202</v>
      </c>
      <c r="P10">
        <v>27.586261749267599</v>
      </c>
      <c r="Q10">
        <v>18470</v>
      </c>
      <c r="R10">
        <v>470</v>
      </c>
      <c r="S10">
        <v>18000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4907.57568359375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5972.0506171043899</v>
      </c>
      <c r="AU10">
        <v>3970.1640087619398</v>
      </c>
      <c r="AV10">
        <v>4021.1053572146102</v>
      </c>
      <c r="AW10"/>
      <c r="AX10"/>
      <c r="AY10"/>
      <c r="AZ10"/>
      <c r="BA10">
        <v>31.7243957519531</v>
      </c>
      <c r="BB10">
        <v>28.926765441894499</v>
      </c>
      <c r="BC10"/>
      <c r="BD10"/>
      <c r="BE10"/>
      <c r="BF10"/>
      <c r="BG10"/>
      <c r="BH10"/>
      <c r="BI10"/>
      <c r="BJ10"/>
      <c r="BK10"/>
      <c r="BL10"/>
      <c r="BM10"/>
      <c r="BN10"/>
    </row>
    <row r="11" spans="1:69">
      <c r="A11" t="s">
        <v>130</v>
      </c>
      <c r="B11" t="s">
        <v>231</v>
      </c>
      <c r="C11" t="s">
        <v>93</v>
      </c>
      <c r="D11">
        <f t="shared" si="0"/>
        <v>160.65083007812501</v>
      </c>
      <c r="E11">
        <v>40.162708282470703</v>
      </c>
      <c r="F11" t="s">
        <v>214</v>
      </c>
      <c r="G11" t="s">
        <v>215</v>
      </c>
      <c r="H11" t="s">
        <v>216</v>
      </c>
      <c r="I11" t="s">
        <v>216</v>
      </c>
      <c r="J11" t="s">
        <v>217</v>
      </c>
      <c r="K11" t="s">
        <v>218</v>
      </c>
      <c r="L11">
        <v>803.254150390625</v>
      </c>
      <c r="M11"/>
      <c r="N11"/>
      <c r="O11">
        <v>43.458885192871101</v>
      </c>
      <c r="P11">
        <v>36.875740051269503</v>
      </c>
      <c r="Q11">
        <v>17043</v>
      </c>
      <c r="R11">
        <v>572</v>
      </c>
      <c r="S11">
        <v>16471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5473.23193359375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5969.8914146156603</v>
      </c>
      <c r="AU11">
        <v>4627.7969381584699</v>
      </c>
      <c r="AV11">
        <v>4672.8405361478699</v>
      </c>
      <c r="AW11"/>
      <c r="AX11"/>
      <c r="AY11"/>
      <c r="AZ11"/>
      <c r="BA11">
        <v>41.8432807922363</v>
      </c>
      <c r="BB11">
        <v>38.484535217285199</v>
      </c>
      <c r="BC11"/>
      <c r="BD11"/>
      <c r="BE11"/>
      <c r="BF11"/>
      <c r="BG11"/>
      <c r="BH11"/>
      <c r="BI11"/>
      <c r="BJ11"/>
      <c r="BK11"/>
      <c r="BL11"/>
      <c r="BM11"/>
      <c r="BN11"/>
    </row>
    <row r="12" spans="1:69">
      <c r="A12" t="s">
        <v>145</v>
      </c>
      <c r="B12" t="s">
        <v>232</v>
      </c>
      <c r="C12" t="s">
        <v>111</v>
      </c>
      <c r="D12">
        <f t="shared" si="0"/>
        <v>154.04998779296881</v>
      </c>
      <c r="E12">
        <v>38.512496948242202</v>
      </c>
      <c r="F12" t="s">
        <v>214</v>
      </c>
      <c r="G12" t="s">
        <v>215</v>
      </c>
      <c r="H12" t="s">
        <v>216</v>
      </c>
      <c r="I12" t="s">
        <v>216</v>
      </c>
      <c r="J12" t="s">
        <v>217</v>
      </c>
      <c r="K12" t="s">
        <v>218</v>
      </c>
      <c r="L12">
        <v>770.24993896484398</v>
      </c>
      <c r="M12"/>
      <c r="N12"/>
      <c r="O12">
        <v>41.562892913818402</v>
      </c>
      <c r="P12">
        <v>35.469993591308601</v>
      </c>
      <c r="Q12">
        <v>19065</v>
      </c>
      <c r="R12">
        <v>614</v>
      </c>
      <c r="S12">
        <v>18451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4907.57568359375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6047.1110354743496</v>
      </c>
      <c r="AU12">
        <v>4022.7107741529699</v>
      </c>
      <c r="AV12">
        <v>4087.90782426844</v>
      </c>
      <c r="AW12"/>
      <c r="AX12"/>
      <c r="AY12"/>
      <c r="AZ12"/>
      <c r="BA12">
        <v>40.067832946777301</v>
      </c>
      <c r="BB12">
        <v>36.959217071533203</v>
      </c>
      <c r="BC12"/>
      <c r="BD12"/>
      <c r="BE12"/>
      <c r="BF12"/>
      <c r="BG12"/>
      <c r="BH12"/>
      <c r="BI12"/>
      <c r="BJ12"/>
      <c r="BK12"/>
      <c r="BL12"/>
      <c r="BM12"/>
      <c r="BN12"/>
    </row>
    <row r="13" spans="1:69">
      <c r="A13" t="s">
        <v>131</v>
      </c>
      <c r="B13" t="s">
        <v>232</v>
      </c>
      <c r="C13" t="s">
        <v>93</v>
      </c>
      <c r="D13">
        <f t="shared" si="0"/>
        <v>161.1338012695312</v>
      </c>
      <c r="E13">
        <v>40.283451080322301</v>
      </c>
      <c r="F13" t="s">
        <v>214</v>
      </c>
      <c r="G13" t="s">
        <v>215</v>
      </c>
      <c r="H13" t="s">
        <v>216</v>
      </c>
      <c r="I13" t="s">
        <v>216</v>
      </c>
      <c r="J13" t="s">
        <v>217</v>
      </c>
      <c r="K13" t="s">
        <v>218</v>
      </c>
      <c r="L13">
        <v>805.66900634765602</v>
      </c>
      <c r="M13"/>
      <c r="N13"/>
      <c r="O13">
        <v>43.621852874755902</v>
      </c>
      <c r="P13">
        <v>36.954494476318402</v>
      </c>
      <c r="Q13">
        <v>16666</v>
      </c>
      <c r="R13">
        <v>561</v>
      </c>
      <c r="S13">
        <v>16105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5473.23193359375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6012.2746673420797</v>
      </c>
      <c r="AU13">
        <v>4676.2203415149097</v>
      </c>
      <c r="AV13">
        <v>4721.1937290577198</v>
      </c>
      <c r="AW13"/>
      <c r="AX13"/>
      <c r="AY13"/>
      <c r="AZ13"/>
      <c r="BA13">
        <v>41.9855346679688</v>
      </c>
      <c r="BB13">
        <v>38.583827972412102</v>
      </c>
      <c r="BC13"/>
      <c r="BD13"/>
      <c r="BE13"/>
      <c r="BF13"/>
      <c r="BG13"/>
      <c r="BH13"/>
      <c r="BI13"/>
      <c r="BJ13"/>
      <c r="BK13"/>
      <c r="BL13"/>
      <c r="BM13"/>
      <c r="BN13"/>
    </row>
    <row r="14" spans="1:69">
      <c r="A14" t="s">
        <v>146</v>
      </c>
      <c r="B14" t="s">
        <v>233</v>
      </c>
      <c r="C14" t="s">
        <v>111</v>
      </c>
      <c r="D14">
        <f t="shared" si="0"/>
        <v>113.69289550781259</v>
      </c>
      <c r="E14">
        <v>28.423225402831999</v>
      </c>
      <c r="F14" t="s">
        <v>214</v>
      </c>
      <c r="G14" t="s">
        <v>215</v>
      </c>
      <c r="H14" t="s">
        <v>216</v>
      </c>
      <c r="I14" t="s">
        <v>216</v>
      </c>
      <c r="J14" t="s">
        <v>217</v>
      </c>
      <c r="K14" t="s">
        <v>218</v>
      </c>
      <c r="L14">
        <v>568.46447753906295</v>
      </c>
      <c r="M14"/>
      <c r="N14"/>
      <c r="O14">
        <v>31.0821418762207</v>
      </c>
      <c r="P14">
        <v>25.770309448242202</v>
      </c>
      <c r="Q14">
        <v>18433</v>
      </c>
      <c r="R14">
        <v>440</v>
      </c>
      <c r="S14">
        <v>17993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4907.57568359375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6062.1959006569596</v>
      </c>
      <c r="AU14">
        <v>4046.9869028113799</v>
      </c>
      <c r="AV14">
        <v>4095.0904105991499</v>
      </c>
      <c r="AW14"/>
      <c r="AX14"/>
      <c r="AY14"/>
      <c r="AZ14"/>
      <c r="BA14">
        <v>29.779066085815401</v>
      </c>
      <c r="BB14">
        <v>27.0689487457275</v>
      </c>
      <c r="BC14"/>
      <c r="BD14"/>
      <c r="BE14"/>
      <c r="BF14"/>
      <c r="BG14"/>
      <c r="BH14"/>
      <c r="BI14"/>
      <c r="BJ14"/>
      <c r="BK14"/>
      <c r="BL14"/>
      <c r="BM14"/>
      <c r="BN14"/>
    </row>
    <row r="15" spans="1:69">
      <c r="A15" t="s">
        <v>132</v>
      </c>
      <c r="B15" t="s">
        <v>233</v>
      </c>
      <c r="C15" t="s">
        <v>93</v>
      </c>
      <c r="D15">
        <f t="shared" si="0"/>
        <v>144.00278320312501</v>
      </c>
      <c r="E15">
        <v>36.000694274902301</v>
      </c>
      <c r="F15" t="s">
        <v>214</v>
      </c>
      <c r="G15" t="s">
        <v>215</v>
      </c>
      <c r="H15" t="s">
        <v>216</v>
      </c>
      <c r="I15" t="s">
        <v>216</v>
      </c>
      <c r="J15" t="s">
        <v>217</v>
      </c>
      <c r="K15" t="s">
        <v>218</v>
      </c>
      <c r="L15">
        <v>720.013916015625</v>
      </c>
      <c r="M15"/>
      <c r="N15"/>
      <c r="O15">
        <v>38.967845916747997</v>
      </c>
      <c r="P15">
        <v>33.041007995605497</v>
      </c>
      <c r="Q15">
        <v>18814</v>
      </c>
      <c r="R15">
        <v>567</v>
      </c>
      <c r="S15">
        <v>18247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5473.23193359375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5998.0315677703402</v>
      </c>
      <c r="AU15">
        <v>4662.7045625222599</v>
      </c>
      <c r="AV15">
        <v>4702.9474886397902</v>
      </c>
      <c r="AW15"/>
      <c r="AX15"/>
      <c r="AY15"/>
      <c r="AZ15"/>
      <c r="BA15">
        <v>37.5136108398438</v>
      </c>
      <c r="BB15">
        <v>34.489719390869098</v>
      </c>
      <c r="BC15"/>
      <c r="BD15"/>
      <c r="BE15"/>
      <c r="BF15"/>
      <c r="BG15"/>
      <c r="BH15"/>
      <c r="BI15"/>
      <c r="BJ15"/>
      <c r="BK15"/>
      <c r="BL15"/>
      <c r="BM15"/>
      <c r="BN15"/>
    </row>
    <row r="16" spans="1:69">
      <c r="A16" t="s">
        <v>147</v>
      </c>
      <c r="B16" t="s">
        <v>234</v>
      </c>
      <c r="C16" t="s">
        <v>111</v>
      </c>
      <c r="D16">
        <f t="shared" si="0"/>
        <v>119.03203125</v>
      </c>
      <c r="E16">
        <v>29.758007049560501</v>
      </c>
      <c r="F16" t="s">
        <v>214</v>
      </c>
      <c r="G16" t="s">
        <v>215</v>
      </c>
      <c r="H16" t="s">
        <v>216</v>
      </c>
      <c r="I16" t="s">
        <v>216</v>
      </c>
      <c r="J16" t="s">
        <v>217</v>
      </c>
      <c r="K16" t="s">
        <v>218</v>
      </c>
      <c r="L16">
        <v>595.16015625</v>
      </c>
      <c r="M16"/>
      <c r="N16"/>
      <c r="O16">
        <v>32.554695129394503</v>
      </c>
      <c r="P16">
        <v>26.967948913574201</v>
      </c>
      <c r="Q16">
        <v>17456</v>
      </c>
      <c r="R16">
        <v>436</v>
      </c>
      <c r="S16">
        <v>17020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4907.57568359375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6088.17051094825</v>
      </c>
      <c r="AU16">
        <v>4066.4049552800898</v>
      </c>
      <c r="AV16">
        <v>4116.9027659051699</v>
      </c>
      <c r="AW16"/>
      <c r="AX16"/>
      <c r="AY16"/>
      <c r="AZ16"/>
      <c r="BA16">
        <v>31.184059143066399</v>
      </c>
      <c r="BB16">
        <v>28.333681106567401</v>
      </c>
      <c r="BC16"/>
      <c r="BD16"/>
      <c r="BE16"/>
      <c r="BF16"/>
      <c r="BG16"/>
      <c r="BH16"/>
      <c r="BI16"/>
      <c r="BJ16"/>
      <c r="BK16"/>
      <c r="BL16"/>
      <c r="BM16"/>
      <c r="BN16"/>
    </row>
    <row r="17" spans="1:66">
      <c r="A17" t="s">
        <v>133</v>
      </c>
      <c r="B17" t="s">
        <v>234</v>
      </c>
      <c r="C17" t="s">
        <v>93</v>
      </c>
      <c r="D17">
        <f t="shared" si="0"/>
        <v>164.99545898437501</v>
      </c>
      <c r="E17">
        <v>41.248863220214801</v>
      </c>
      <c r="F17" t="s">
        <v>214</v>
      </c>
      <c r="G17" t="s">
        <v>215</v>
      </c>
      <c r="H17" t="s">
        <v>216</v>
      </c>
      <c r="I17" t="s">
        <v>216</v>
      </c>
      <c r="J17" t="s">
        <v>217</v>
      </c>
      <c r="K17" t="s">
        <v>218</v>
      </c>
      <c r="L17">
        <v>824.977294921875</v>
      </c>
      <c r="M17"/>
      <c r="N17"/>
      <c r="O17">
        <v>44.397850036621101</v>
      </c>
      <c r="P17">
        <v>38.108287811279297</v>
      </c>
      <c r="Q17">
        <v>19185</v>
      </c>
      <c r="R17">
        <v>661</v>
      </c>
      <c r="S17">
        <v>18524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5473.23193359375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5927.2408644868101</v>
      </c>
      <c r="AU17">
        <v>4590.6416079282899</v>
      </c>
      <c r="AV17">
        <v>4636.6927994104499</v>
      </c>
      <c r="AW17"/>
      <c r="AX17"/>
      <c r="AY17"/>
      <c r="AZ17"/>
      <c r="BA17">
        <v>42.854438781738303</v>
      </c>
      <c r="BB17">
        <v>39.645481109619098</v>
      </c>
      <c r="BC17"/>
      <c r="BD17"/>
      <c r="BE17"/>
      <c r="BF17"/>
      <c r="BG17"/>
      <c r="BH17"/>
      <c r="BI17"/>
      <c r="BJ17"/>
      <c r="BK17"/>
      <c r="BL17"/>
      <c r="BM17"/>
      <c r="BN17"/>
    </row>
    <row r="18" spans="1:66">
      <c r="A18" t="s">
        <v>165</v>
      </c>
      <c r="B18" t="s">
        <v>235</v>
      </c>
      <c r="C18" t="s">
        <v>111</v>
      </c>
      <c r="D18">
        <f t="shared" si="0"/>
        <v>118.2788818359376</v>
      </c>
      <c r="E18">
        <v>29.5697212219238</v>
      </c>
      <c r="F18" t="s">
        <v>214</v>
      </c>
      <c r="G18" t="s">
        <v>215</v>
      </c>
      <c r="H18" t="s">
        <v>216</v>
      </c>
      <c r="I18" t="s">
        <v>216</v>
      </c>
      <c r="J18" t="s">
        <v>217</v>
      </c>
      <c r="K18" t="s">
        <v>218</v>
      </c>
      <c r="L18">
        <v>591.39440917968795</v>
      </c>
      <c r="M18"/>
      <c r="N18"/>
      <c r="O18">
        <v>32.2320365905762</v>
      </c>
      <c r="P18">
        <v>26.913417816162099</v>
      </c>
      <c r="Q18">
        <v>19137</v>
      </c>
      <c r="R18">
        <v>475</v>
      </c>
      <c r="S18">
        <v>18662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4907.57568359375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6003.4447759046097</v>
      </c>
      <c r="AU18">
        <v>4006.8523131977499</v>
      </c>
      <c r="AV18">
        <v>4056.40978927999</v>
      </c>
      <c r="AW18"/>
      <c r="AX18"/>
      <c r="AY18"/>
      <c r="AZ18"/>
      <c r="BA18">
        <v>30.927291870117202</v>
      </c>
      <c r="BB18">
        <v>28.213716506958001</v>
      </c>
      <c r="BC18"/>
      <c r="BD18"/>
      <c r="BE18"/>
      <c r="BF18"/>
      <c r="BG18"/>
      <c r="BH18"/>
      <c r="BI18"/>
      <c r="BJ18"/>
      <c r="BK18"/>
      <c r="BL18"/>
      <c r="BM18"/>
      <c r="BN18"/>
    </row>
    <row r="19" spans="1:66">
      <c r="A19" t="s">
        <v>134</v>
      </c>
      <c r="B19" t="s">
        <v>235</v>
      </c>
      <c r="C19" t="s">
        <v>93</v>
      </c>
      <c r="D19">
        <f t="shared" si="0"/>
        <v>155.74066162109381</v>
      </c>
      <c r="E19">
        <v>38.935165405273402</v>
      </c>
      <c r="F19" t="s">
        <v>214</v>
      </c>
      <c r="G19" t="s">
        <v>215</v>
      </c>
      <c r="H19" t="s">
        <v>216</v>
      </c>
      <c r="I19" t="s">
        <v>216</v>
      </c>
      <c r="J19" t="s">
        <v>217</v>
      </c>
      <c r="K19" t="s">
        <v>218</v>
      </c>
      <c r="L19">
        <v>778.70330810546898</v>
      </c>
      <c r="M19"/>
      <c r="N19"/>
      <c r="O19">
        <v>42.006587982177699</v>
      </c>
      <c r="P19">
        <v>35.871742248535199</v>
      </c>
      <c r="Q19">
        <v>19015</v>
      </c>
      <c r="R19">
        <v>619</v>
      </c>
      <c r="S19">
        <v>18396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5473.23193359375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5861.3732275153998</v>
      </c>
      <c r="AU19">
        <v>4535.5133531623896</v>
      </c>
      <c r="AV19">
        <v>4578.6743977179704</v>
      </c>
      <c r="AW19"/>
      <c r="AX19"/>
      <c r="AY19"/>
      <c r="AZ19"/>
      <c r="BA19">
        <v>40.501216888427699</v>
      </c>
      <c r="BB19">
        <v>37.371200561523402</v>
      </c>
      <c r="BC19"/>
      <c r="BD19"/>
      <c r="BE19"/>
      <c r="BF19"/>
      <c r="BG19"/>
      <c r="BH19"/>
      <c r="BI19"/>
      <c r="BJ19"/>
      <c r="BK19"/>
      <c r="BL19"/>
      <c r="BM19"/>
      <c r="BN19"/>
    </row>
    <row r="20" spans="1:66">
      <c r="A20" t="s">
        <v>166</v>
      </c>
      <c r="B20" t="s">
        <v>236</v>
      </c>
      <c r="C20" t="s">
        <v>111</v>
      </c>
      <c r="D20">
        <f t="shared" si="0"/>
        <v>131.8816650390626</v>
      </c>
      <c r="E20">
        <v>32.970417022705099</v>
      </c>
      <c r="F20" t="s">
        <v>214</v>
      </c>
      <c r="G20" t="s">
        <v>215</v>
      </c>
      <c r="H20" t="s">
        <v>216</v>
      </c>
      <c r="I20" t="s">
        <v>216</v>
      </c>
      <c r="J20" t="s">
        <v>217</v>
      </c>
      <c r="K20" t="s">
        <v>218</v>
      </c>
      <c r="L20">
        <v>659.40832519531295</v>
      </c>
      <c r="M20"/>
      <c r="N20"/>
      <c r="O20">
        <v>35.971115112304702</v>
      </c>
      <c r="P20">
        <v>29.9773559570313</v>
      </c>
      <c r="Q20">
        <v>16826</v>
      </c>
      <c r="R20">
        <v>465</v>
      </c>
      <c r="S20">
        <v>16361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4907.57568359375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6099.6617324008703</v>
      </c>
      <c r="AU20">
        <v>4074.3353991998401</v>
      </c>
      <c r="AV20">
        <v>4130.3069161936901</v>
      </c>
      <c r="AW20"/>
      <c r="AX20"/>
      <c r="AY20"/>
      <c r="AZ20"/>
      <c r="BA20">
        <v>34.5004272460938</v>
      </c>
      <c r="BB20">
        <v>31.4423942565918</v>
      </c>
      <c r="BC20"/>
      <c r="BD20"/>
      <c r="BE20"/>
      <c r="BF20"/>
      <c r="BG20"/>
      <c r="BH20"/>
      <c r="BI20"/>
      <c r="BJ20"/>
      <c r="BK20"/>
      <c r="BL20"/>
      <c r="BM20"/>
      <c r="BN20"/>
    </row>
    <row r="21" spans="1:66">
      <c r="A21" t="s">
        <v>135</v>
      </c>
      <c r="B21" t="s">
        <v>236</v>
      </c>
      <c r="C21" t="s">
        <v>93</v>
      </c>
      <c r="D21">
        <f t="shared" si="0"/>
        <v>177.97683105468758</v>
      </c>
      <c r="E21">
        <v>44.494209289550803</v>
      </c>
      <c r="F21" t="s">
        <v>214</v>
      </c>
      <c r="G21" t="s">
        <v>215</v>
      </c>
      <c r="H21" t="s">
        <v>216</v>
      </c>
      <c r="I21" t="s">
        <v>216</v>
      </c>
      <c r="J21" t="s">
        <v>217</v>
      </c>
      <c r="K21" t="s">
        <v>218</v>
      </c>
      <c r="L21">
        <v>889.88415527343795</v>
      </c>
      <c r="M21"/>
      <c r="N21"/>
      <c r="O21">
        <v>47.758068084716797</v>
      </c>
      <c r="P21">
        <v>41.2393798828125</v>
      </c>
      <c r="Q21">
        <v>19292</v>
      </c>
      <c r="R21">
        <v>716</v>
      </c>
      <c r="S21">
        <v>18576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5473.23193359375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5982.4161983894901</v>
      </c>
      <c r="AU21">
        <v>4635.8051054672796</v>
      </c>
      <c r="AV21">
        <v>4685.7830000625499</v>
      </c>
      <c r="AW21"/>
      <c r="AX21"/>
      <c r="AY21"/>
      <c r="AZ21"/>
      <c r="BA21">
        <v>46.158309936523402</v>
      </c>
      <c r="BB21">
        <v>42.8324584960938</v>
      </c>
      <c r="BC21"/>
      <c r="BD21"/>
      <c r="BE21"/>
      <c r="BF21"/>
      <c r="BG21"/>
      <c r="BH21"/>
      <c r="BI21"/>
      <c r="BJ21"/>
      <c r="BK21"/>
      <c r="BL21"/>
      <c r="BM21"/>
      <c r="BN21"/>
    </row>
    <row r="22" spans="1:66">
      <c r="A22" t="s">
        <v>167</v>
      </c>
      <c r="B22" t="s">
        <v>237</v>
      </c>
      <c r="C22" t="s">
        <v>111</v>
      </c>
      <c r="D22">
        <f t="shared" si="0"/>
        <v>127.66103515624999</v>
      </c>
      <c r="E22">
        <v>31.915258407592798</v>
      </c>
      <c r="F22" t="s">
        <v>214</v>
      </c>
      <c r="G22" t="s">
        <v>215</v>
      </c>
      <c r="H22" t="s">
        <v>216</v>
      </c>
      <c r="I22" t="s">
        <v>216</v>
      </c>
      <c r="J22" t="s">
        <v>217</v>
      </c>
      <c r="K22" t="s">
        <v>218</v>
      </c>
      <c r="L22">
        <v>638.30517578125</v>
      </c>
      <c r="M22"/>
      <c r="N22"/>
      <c r="O22">
        <v>34.774002075195298</v>
      </c>
      <c r="P22">
        <v>29.063447952270501</v>
      </c>
      <c r="Q22">
        <v>17935</v>
      </c>
      <c r="R22">
        <v>480</v>
      </c>
      <c r="S22">
        <v>17455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4907.57568359375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6050.0933634440098</v>
      </c>
      <c r="AU22">
        <v>4043.50525462517</v>
      </c>
      <c r="AV22">
        <v>4097.2081981564297</v>
      </c>
      <c r="AW22"/>
      <c r="AX22"/>
      <c r="AY22"/>
      <c r="AZ22"/>
      <c r="BA22">
        <v>33.372932434082003</v>
      </c>
      <c r="BB22">
        <v>30.4593906402588</v>
      </c>
      <c r="BC22"/>
      <c r="BD22"/>
      <c r="BE22"/>
      <c r="BF22"/>
      <c r="BG22"/>
      <c r="BH22"/>
      <c r="BI22"/>
      <c r="BJ22"/>
      <c r="BK22"/>
      <c r="BL22"/>
      <c r="BM22"/>
      <c r="BN22"/>
    </row>
    <row r="23" spans="1:66">
      <c r="A23" t="s">
        <v>136</v>
      </c>
      <c r="B23" t="s">
        <v>237</v>
      </c>
      <c r="C23" t="s">
        <v>93</v>
      </c>
      <c r="D23">
        <f t="shared" si="0"/>
        <v>158.1687744140626</v>
      </c>
      <c r="E23">
        <v>39.542194366455099</v>
      </c>
      <c r="F23" t="s">
        <v>214</v>
      </c>
      <c r="G23" t="s">
        <v>215</v>
      </c>
      <c r="H23" t="s">
        <v>216</v>
      </c>
      <c r="I23" t="s">
        <v>216</v>
      </c>
      <c r="J23" t="s">
        <v>217</v>
      </c>
      <c r="K23" t="s">
        <v>218</v>
      </c>
      <c r="L23">
        <v>790.84387207031295</v>
      </c>
      <c r="M23"/>
      <c r="N23"/>
      <c r="O23">
        <v>42.879180908203097</v>
      </c>
      <c r="P23">
        <v>36.214649200439503</v>
      </c>
      <c r="Q23">
        <v>16368</v>
      </c>
      <c r="R23">
        <v>541</v>
      </c>
      <c r="S23">
        <v>15827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5473.23193359375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6009.6956247833896</v>
      </c>
      <c r="AU23">
        <v>4665.1469963499403</v>
      </c>
      <c r="AV23">
        <v>4709.5874171699998</v>
      </c>
      <c r="AW23"/>
      <c r="AX23"/>
      <c r="AY23"/>
      <c r="AZ23"/>
      <c r="BA23">
        <v>41.243556976318402</v>
      </c>
      <c r="BB23">
        <v>37.843292236328097</v>
      </c>
      <c r="BC23"/>
      <c r="BD23"/>
      <c r="BE23"/>
      <c r="BF23"/>
      <c r="BG23"/>
      <c r="BH23"/>
      <c r="BI23"/>
      <c r="BJ23"/>
      <c r="BK23"/>
      <c r="BL23"/>
      <c r="BM23"/>
      <c r="BN23"/>
    </row>
    <row r="24" spans="1:66">
      <c r="A24" t="s">
        <v>168</v>
      </c>
      <c r="B24" t="s">
        <v>238</v>
      </c>
      <c r="C24" t="s">
        <v>111</v>
      </c>
      <c r="D24">
        <f t="shared" si="0"/>
        <v>130.62358398437499</v>
      </c>
      <c r="E24">
        <v>32.655895233154297</v>
      </c>
      <c r="F24" t="s">
        <v>214</v>
      </c>
      <c r="G24" t="s">
        <v>215</v>
      </c>
      <c r="H24" t="s">
        <v>216</v>
      </c>
      <c r="I24" t="s">
        <v>216</v>
      </c>
      <c r="J24" t="s">
        <v>217</v>
      </c>
      <c r="K24" t="s">
        <v>218</v>
      </c>
      <c r="L24">
        <v>653.117919921875</v>
      </c>
      <c r="M24"/>
      <c r="N24"/>
      <c r="O24">
        <v>35.502010345458999</v>
      </c>
      <c r="P24">
        <v>29.816644668579102</v>
      </c>
      <c r="Q24">
        <v>18520</v>
      </c>
      <c r="R24">
        <v>507</v>
      </c>
      <c r="S24">
        <v>18013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4907.57568359375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6038.60697308</v>
      </c>
      <c r="AU24">
        <v>4032.3592139021598</v>
      </c>
      <c r="AV24">
        <v>4087.28187124034</v>
      </c>
      <c r="AW24"/>
      <c r="AX24"/>
      <c r="AY24"/>
      <c r="AZ24"/>
      <c r="BA24">
        <v>34.107135772705099</v>
      </c>
      <c r="BB24">
        <v>31.2064418792725</v>
      </c>
      <c r="BC24"/>
      <c r="BD24"/>
      <c r="BE24"/>
      <c r="BF24"/>
      <c r="BG24"/>
      <c r="BH24"/>
      <c r="BI24"/>
      <c r="BJ24"/>
      <c r="BK24"/>
      <c r="BL24"/>
      <c r="BM24"/>
      <c r="BN24"/>
    </row>
    <row r="25" spans="1:66">
      <c r="A25" t="s">
        <v>137</v>
      </c>
      <c r="B25" t="s">
        <v>238</v>
      </c>
      <c r="C25" t="s">
        <v>93</v>
      </c>
      <c r="D25">
        <f t="shared" si="0"/>
        <v>161.49566650390619</v>
      </c>
      <c r="E25">
        <v>40.373916625976598</v>
      </c>
      <c r="F25" t="s">
        <v>214</v>
      </c>
      <c r="G25" t="s">
        <v>215</v>
      </c>
      <c r="H25" t="s">
        <v>216</v>
      </c>
      <c r="I25" t="s">
        <v>216</v>
      </c>
      <c r="J25" t="s">
        <v>217</v>
      </c>
      <c r="K25" t="s">
        <v>218</v>
      </c>
      <c r="L25">
        <v>807.47833251953102</v>
      </c>
      <c r="M25"/>
      <c r="N25"/>
      <c r="O25">
        <v>43.684555053710902</v>
      </c>
      <c r="P25">
        <v>37.072563171386697</v>
      </c>
      <c r="Q25">
        <v>16985</v>
      </c>
      <c r="R25">
        <v>573</v>
      </c>
      <c r="S25">
        <v>16412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5473.23193359375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6027.1994351957901</v>
      </c>
      <c r="AU25">
        <v>4685.4624774959802</v>
      </c>
      <c r="AV25">
        <v>4730.72684468834</v>
      </c>
      <c r="AW25"/>
      <c r="AX25"/>
      <c r="AY25"/>
      <c r="AZ25"/>
      <c r="BA25">
        <v>42.061847686767599</v>
      </c>
      <c r="BB25">
        <v>38.688392639160199</v>
      </c>
      <c r="BC25"/>
      <c r="BD25"/>
      <c r="BE25"/>
      <c r="BF25"/>
      <c r="BG25"/>
      <c r="BH25"/>
      <c r="BI25"/>
      <c r="BJ25"/>
      <c r="BK25"/>
      <c r="BL25"/>
      <c r="BM25"/>
      <c r="BN25"/>
    </row>
    <row r="26" spans="1:66">
      <c r="A26" t="s">
        <v>169</v>
      </c>
      <c r="B26" t="s">
        <v>239</v>
      </c>
      <c r="C26" t="s">
        <v>111</v>
      </c>
      <c r="D26">
        <f t="shared" si="0"/>
        <v>118.61265869140621</v>
      </c>
      <c r="E26">
        <v>29.653163909912099</v>
      </c>
      <c r="F26" t="s">
        <v>214</v>
      </c>
      <c r="G26" t="s">
        <v>215</v>
      </c>
      <c r="H26" t="s">
        <v>216</v>
      </c>
      <c r="I26" t="s">
        <v>216</v>
      </c>
      <c r="J26" t="s">
        <v>217</v>
      </c>
      <c r="K26" t="s">
        <v>218</v>
      </c>
      <c r="L26">
        <v>593.06329345703102</v>
      </c>
      <c r="M26"/>
      <c r="N26"/>
      <c r="O26">
        <v>32.534141540527301</v>
      </c>
      <c r="P26">
        <v>26.779220581054702</v>
      </c>
      <c r="Q26">
        <v>16392</v>
      </c>
      <c r="R26">
        <v>408</v>
      </c>
      <c r="S26">
        <v>15984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4907.57568359375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6075.2967373717102</v>
      </c>
      <c r="AU26">
        <v>4078.671061091</v>
      </c>
      <c r="AV26">
        <v>4128.3674542048702</v>
      </c>
      <c r="AW26"/>
      <c r="AX26"/>
      <c r="AY26"/>
      <c r="AZ26"/>
      <c r="BA26">
        <v>31.122167587280298</v>
      </c>
      <c r="BB26">
        <v>28.185989379882798</v>
      </c>
      <c r="BC26"/>
      <c r="BD26"/>
      <c r="BE26"/>
      <c r="BF26"/>
      <c r="BG26"/>
      <c r="BH26"/>
      <c r="BI26"/>
      <c r="BJ26"/>
      <c r="BK26"/>
      <c r="BL26"/>
      <c r="BM26"/>
      <c r="BN26"/>
    </row>
    <row r="27" spans="1:66">
      <c r="A27" t="s">
        <v>138</v>
      </c>
      <c r="B27" t="s">
        <v>239</v>
      </c>
      <c r="C27" t="s">
        <v>93</v>
      </c>
      <c r="D27">
        <f t="shared" si="0"/>
        <v>147.4061767578126</v>
      </c>
      <c r="E27">
        <v>36.8515434265137</v>
      </c>
      <c r="F27" t="s">
        <v>214</v>
      </c>
      <c r="G27" t="s">
        <v>215</v>
      </c>
      <c r="H27" t="s">
        <v>216</v>
      </c>
      <c r="I27" t="s">
        <v>216</v>
      </c>
      <c r="J27" t="s">
        <v>217</v>
      </c>
      <c r="K27" t="s">
        <v>218</v>
      </c>
      <c r="L27">
        <v>737.03088378906295</v>
      </c>
      <c r="M27"/>
      <c r="N27"/>
      <c r="O27">
        <v>40.017311096191399</v>
      </c>
      <c r="P27">
        <v>33.694278717041001</v>
      </c>
      <c r="Q27">
        <v>16927</v>
      </c>
      <c r="R27">
        <v>522</v>
      </c>
      <c r="S27">
        <v>16405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5473.23193359375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6053.3355474362397</v>
      </c>
      <c r="AU27">
        <v>4685.6253298168003</v>
      </c>
      <c r="AV27">
        <v>4727.8031955695596</v>
      </c>
      <c r="AW27"/>
      <c r="AX27"/>
      <c r="AY27"/>
      <c r="AZ27"/>
      <c r="BA27">
        <v>38.465663909912102</v>
      </c>
      <c r="BB27">
        <v>35.239635467529297</v>
      </c>
      <c r="BC27"/>
      <c r="BD27"/>
      <c r="BE27"/>
      <c r="BF27"/>
      <c r="BG27"/>
      <c r="BH27"/>
      <c r="BI27"/>
      <c r="BJ27"/>
      <c r="BK27"/>
      <c r="BL27"/>
      <c r="BM27"/>
      <c r="BN27"/>
    </row>
    <row r="28" spans="1:66">
      <c r="A28" t="s">
        <v>170</v>
      </c>
      <c r="B28" t="s">
        <v>240</v>
      </c>
      <c r="C28" t="s">
        <v>111</v>
      </c>
      <c r="D28">
        <f t="shared" si="0"/>
        <v>111.4062377929688</v>
      </c>
      <c r="E28">
        <v>27.851558685302699</v>
      </c>
      <c r="F28" t="s">
        <v>214</v>
      </c>
      <c r="G28" t="s">
        <v>215</v>
      </c>
      <c r="H28" t="s">
        <v>216</v>
      </c>
      <c r="I28" t="s">
        <v>216</v>
      </c>
      <c r="J28" t="s">
        <v>217</v>
      </c>
      <c r="K28" t="s">
        <v>218</v>
      </c>
      <c r="L28">
        <v>557.03118896484398</v>
      </c>
      <c r="M28"/>
      <c r="N28"/>
      <c r="O28">
        <v>30.544109344482401</v>
      </c>
      <c r="P28">
        <v>25.165155410766602</v>
      </c>
      <c r="Q28">
        <v>17610</v>
      </c>
      <c r="R28">
        <v>412</v>
      </c>
      <c r="S28">
        <v>17198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4907.57568359375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5998.5634338971504</v>
      </c>
      <c r="AU28">
        <v>4014.6309980686801</v>
      </c>
      <c r="AV28">
        <v>4061.0466802697802</v>
      </c>
      <c r="AW28"/>
      <c r="AX28"/>
      <c r="AY28"/>
      <c r="AZ28"/>
      <c r="BA28">
        <v>29.2245388031006</v>
      </c>
      <c r="BB28">
        <v>26.480178833007798</v>
      </c>
      <c r="BC28"/>
      <c r="BD28"/>
      <c r="BE28"/>
      <c r="BF28"/>
      <c r="BG28"/>
      <c r="BH28"/>
      <c r="BI28"/>
      <c r="BJ28"/>
      <c r="BK28"/>
      <c r="BL28"/>
      <c r="BM28"/>
      <c r="BN28"/>
    </row>
    <row r="29" spans="1:66">
      <c r="A29" t="s">
        <v>139</v>
      </c>
      <c r="B29" t="s">
        <v>240</v>
      </c>
      <c r="C29" t="s">
        <v>93</v>
      </c>
      <c r="D29">
        <f t="shared" si="0"/>
        <v>145.21022949218758</v>
      </c>
      <c r="E29">
        <v>36.302558898925803</v>
      </c>
      <c r="F29" t="s">
        <v>214</v>
      </c>
      <c r="G29" t="s">
        <v>215</v>
      </c>
      <c r="H29" t="s">
        <v>216</v>
      </c>
      <c r="I29" t="s">
        <v>216</v>
      </c>
      <c r="J29" t="s">
        <v>217</v>
      </c>
      <c r="K29" t="s">
        <v>218</v>
      </c>
      <c r="L29">
        <v>726.05114746093795</v>
      </c>
      <c r="M29"/>
      <c r="N29"/>
      <c r="O29">
        <v>39.388706207275398</v>
      </c>
      <c r="P29">
        <v>33.2244873046875</v>
      </c>
      <c r="Q29">
        <v>17541</v>
      </c>
      <c r="R29">
        <v>533</v>
      </c>
      <c r="S29">
        <v>17008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5473.23193359375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6001.8447971021897</v>
      </c>
      <c r="AU29">
        <v>4670.4658961758096</v>
      </c>
      <c r="AV29">
        <v>4710.9211127651597</v>
      </c>
      <c r="AW29"/>
      <c r="AX29"/>
      <c r="AY29"/>
      <c r="AZ29"/>
      <c r="BA29">
        <v>37.876113891601598</v>
      </c>
      <c r="BB29">
        <v>34.731109619140597</v>
      </c>
      <c r="BC29"/>
      <c r="BD29"/>
      <c r="BE29"/>
      <c r="BF29"/>
      <c r="BG29"/>
      <c r="BH29"/>
      <c r="BI29"/>
      <c r="BJ29"/>
      <c r="BK29"/>
      <c r="BL29"/>
      <c r="BM29"/>
      <c r="BN29"/>
    </row>
    <row r="30" spans="1:66">
      <c r="A30" t="s">
        <v>221</v>
      </c>
      <c r="B30" t="s">
        <v>7</v>
      </c>
      <c r="C30" t="s">
        <v>111</v>
      </c>
      <c r="D30">
        <f t="shared" si="0"/>
        <v>0</v>
      </c>
      <c r="E30">
        <v>0</v>
      </c>
      <c r="F30" t="s">
        <v>214</v>
      </c>
      <c r="G30" t="s">
        <v>215</v>
      </c>
      <c r="H30" t="s">
        <v>216</v>
      </c>
      <c r="I30" t="s">
        <v>216</v>
      </c>
      <c r="J30" t="s">
        <v>217</v>
      </c>
      <c r="K30" t="s">
        <v>218</v>
      </c>
      <c r="L30">
        <v>0</v>
      </c>
      <c r="M30"/>
      <c r="N30"/>
      <c r="O30">
        <v>0.200068429112434</v>
      </c>
      <c r="P30">
        <v>0</v>
      </c>
      <c r="Q30">
        <v>17619</v>
      </c>
      <c r="R30">
        <v>0</v>
      </c>
      <c r="S30">
        <v>17619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4907.57568359375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3947.0025387216301</v>
      </c>
      <c r="AV30">
        <v>3947.0025387216301</v>
      </c>
      <c r="AW30"/>
      <c r="AX30"/>
      <c r="AY30"/>
      <c r="AZ30"/>
      <c r="BA30">
        <v>9.1415561735629994E-2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</row>
    <row r="31" spans="1:66">
      <c r="A31" t="s">
        <v>220</v>
      </c>
      <c r="B31" t="s">
        <v>7</v>
      </c>
      <c r="C31" t="s">
        <v>93</v>
      </c>
      <c r="D31">
        <f t="shared" si="0"/>
        <v>0</v>
      </c>
      <c r="E31">
        <v>0</v>
      </c>
      <c r="F31" t="s">
        <v>214</v>
      </c>
      <c r="G31" t="s">
        <v>215</v>
      </c>
      <c r="H31" t="s">
        <v>216</v>
      </c>
      <c r="I31" t="s">
        <v>216</v>
      </c>
      <c r="J31" t="s">
        <v>217</v>
      </c>
      <c r="K31" t="s">
        <v>218</v>
      </c>
      <c r="L31">
        <v>0</v>
      </c>
      <c r="M31"/>
      <c r="N31"/>
      <c r="O31">
        <v>0.180536553263664</v>
      </c>
      <c r="P31">
        <v>0</v>
      </c>
      <c r="Q31">
        <v>19525</v>
      </c>
      <c r="R31">
        <v>0</v>
      </c>
      <c r="S31">
        <v>19525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5473.23193359375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0</v>
      </c>
      <c r="AU31">
        <v>4495.21311675986</v>
      </c>
      <c r="AV31">
        <v>4495.21311675988</v>
      </c>
      <c r="AW31"/>
      <c r="AX31"/>
      <c r="AY31"/>
      <c r="AZ31"/>
      <c r="BA31">
        <v>8.2491397857666002E-2</v>
      </c>
      <c r="BB31">
        <v>0</v>
      </c>
      <c r="BC31"/>
      <c r="BD31"/>
      <c r="BE31"/>
      <c r="BF31"/>
      <c r="BG31"/>
      <c r="BH31"/>
      <c r="BI31"/>
      <c r="BJ31"/>
      <c r="BK31"/>
      <c r="BL31"/>
      <c r="BM31"/>
      <c r="BN31"/>
    </row>
    <row r="32" spans="1:66">
      <c r="A32" t="s">
        <v>205</v>
      </c>
      <c r="B32" t="s">
        <v>109</v>
      </c>
      <c r="C32" t="s">
        <v>111</v>
      </c>
      <c r="D32">
        <f t="shared" si="0"/>
        <v>28.162155151367198</v>
      </c>
      <c r="E32">
        <v>7.0405387878418004</v>
      </c>
      <c r="F32" t="s">
        <v>214</v>
      </c>
      <c r="G32" t="s">
        <v>215</v>
      </c>
      <c r="H32" t="s">
        <v>216</v>
      </c>
      <c r="I32" t="s">
        <v>216</v>
      </c>
      <c r="J32" t="s">
        <v>217</v>
      </c>
      <c r="K32" t="s">
        <v>218</v>
      </c>
      <c r="L32">
        <v>140.81077575683599</v>
      </c>
      <c r="M32"/>
      <c r="N32"/>
      <c r="O32">
        <v>8.5597743988037092</v>
      </c>
      <c r="P32">
        <v>5.7136979103088397</v>
      </c>
      <c r="Q32">
        <v>15922</v>
      </c>
      <c r="R32">
        <v>95</v>
      </c>
      <c r="S32">
        <v>15827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4907.57568359375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5529.1520302220397</v>
      </c>
      <c r="AU32">
        <v>3642.1669747257502</v>
      </c>
      <c r="AV32">
        <v>3653.4258354387298</v>
      </c>
      <c r="AW32"/>
      <c r="AX32"/>
      <c r="AY32"/>
      <c r="AZ32"/>
      <c r="BA32">
        <v>7.7867093086242702</v>
      </c>
      <c r="BB32">
        <v>6.3439464569091797</v>
      </c>
      <c r="BC32"/>
      <c r="BD32"/>
      <c r="BE32"/>
      <c r="BF32"/>
      <c r="BG32"/>
      <c r="BH32"/>
      <c r="BI32"/>
      <c r="BJ32"/>
      <c r="BK32"/>
      <c r="BL32"/>
      <c r="BM32"/>
      <c r="BN32"/>
    </row>
    <row r="33" spans="1:66">
      <c r="A33" t="s">
        <v>204</v>
      </c>
      <c r="B33" t="s">
        <v>109</v>
      </c>
      <c r="C33" t="s">
        <v>93</v>
      </c>
      <c r="D33">
        <f t="shared" si="0"/>
        <v>32.578656005859401</v>
      </c>
      <c r="E33">
        <v>8.1446638107299805</v>
      </c>
      <c r="F33" t="s">
        <v>214</v>
      </c>
      <c r="G33" t="s">
        <v>215</v>
      </c>
      <c r="H33" t="s">
        <v>216</v>
      </c>
      <c r="I33" t="s">
        <v>216</v>
      </c>
      <c r="J33" t="s">
        <v>217</v>
      </c>
      <c r="K33" t="s">
        <v>218</v>
      </c>
      <c r="L33">
        <v>162.89328002929699</v>
      </c>
      <c r="M33"/>
      <c r="N33"/>
      <c r="O33">
        <v>9.6407403945922905</v>
      </c>
      <c r="P33">
        <v>6.6504874229431197</v>
      </c>
      <c r="Q33">
        <v>16524</v>
      </c>
      <c r="R33">
        <v>114</v>
      </c>
      <c r="S33">
        <v>16410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5473.23193359375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5927.1326925712701</v>
      </c>
      <c r="AU33">
        <v>4443.1997339745003</v>
      </c>
      <c r="AV33">
        <v>4453.4374704354505</v>
      </c>
      <c r="AW33"/>
      <c r="AX33"/>
      <c r="AY33"/>
      <c r="AZ33"/>
      <c r="BA33">
        <v>8.9077310562133807</v>
      </c>
      <c r="BB33">
        <v>7.3820919990539604</v>
      </c>
      <c r="BC33"/>
      <c r="BD33"/>
      <c r="BE33"/>
      <c r="BF33"/>
      <c r="BG33"/>
      <c r="BH33"/>
      <c r="BI33"/>
      <c r="BJ33"/>
      <c r="BK33"/>
      <c r="BL33"/>
      <c r="BM33"/>
      <c r="BN33"/>
    </row>
  </sheetData>
  <autoFilter ref="A1:BD1" xr:uid="{4D8FD7B6-1CF6-A34B-9682-D1373F1701C1}">
    <sortState xmlns:xlrd2="http://schemas.microsoft.com/office/spreadsheetml/2017/richdata2" ref="A2:BD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E1" zoomScale="141" workbookViewId="0">
      <selection activeCell="L7" sqref="L7:L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41"/>
      <c r="J6" s="41"/>
      <c r="K6" s="123" t="s">
        <v>203</v>
      </c>
      <c r="L6" s="123" t="s">
        <v>203</v>
      </c>
      <c r="M6" s="42"/>
      <c r="N6" s="43"/>
    </row>
    <row r="7" spans="2:14">
      <c r="B7" s="7" t="s">
        <v>1</v>
      </c>
      <c r="C7" s="31"/>
      <c r="D7" s="144"/>
      <c r="E7" s="145"/>
      <c r="F7" s="145"/>
      <c r="G7" s="145"/>
      <c r="H7" s="145"/>
      <c r="I7" s="171"/>
      <c r="J7" s="171"/>
      <c r="K7" s="124" t="s">
        <v>241</v>
      </c>
      <c r="L7" s="136" t="s">
        <v>7</v>
      </c>
      <c r="M7" s="114" t="s">
        <v>256</v>
      </c>
      <c r="N7" s="149"/>
    </row>
    <row r="8" spans="2:14">
      <c r="B8" s="7" t="s">
        <v>2</v>
      </c>
      <c r="C8" s="32"/>
      <c r="D8" s="22"/>
      <c r="E8" s="146"/>
      <c r="F8" s="146"/>
      <c r="G8" s="146"/>
      <c r="H8" s="146"/>
      <c r="I8" s="172"/>
      <c r="J8" s="173"/>
      <c r="K8" s="125" t="s">
        <v>242</v>
      </c>
      <c r="L8" s="137" t="s">
        <v>249</v>
      </c>
      <c r="M8" s="139" t="s">
        <v>255</v>
      </c>
      <c r="N8" s="134"/>
    </row>
    <row r="9" spans="2:14">
      <c r="B9" s="7" t="s">
        <v>3</v>
      </c>
      <c r="C9" s="32"/>
      <c r="D9" s="22"/>
      <c r="E9" s="146"/>
      <c r="F9" s="146"/>
      <c r="G9" s="146"/>
      <c r="H9" s="146"/>
      <c r="I9" s="172"/>
      <c r="J9" s="173"/>
      <c r="K9" s="125" t="s">
        <v>243</v>
      </c>
      <c r="L9" s="137" t="s">
        <v>250</v>
      </c>
      <c r="M9" s="150"/>
      <c r="N9" s="134"/>
    </row>
    <row r="10" spans="2:14">
      <c r="B10" s="7" t="s">
        <v>4</v>
      </c>
      <c r="C10" s="32"/>
      <c r="D10" s="22"/>
      <c r="E10" s="146"/>
      <c r="F10" s="146"/>
      <c r="G10" s="146"/>
      <c r="H10" s="146"/>
      <c r="I10" s="172"/>
      <c r="J10" s="173"/>
      <c r="K10" s="125" t="s">
        <v>244</v>
      </c>
      <c r="L10" s="137" t="s">
        <v>251</v>
      </c>
      <c r="M10" s="150"/>
      <c r="N10" s="175"/>
    </row>
    <row r="11" spans="2:14">
      <c r="B11" s="7" t="s">
        <v>5</v>
      </c>
      <c r="C11" s="32"/>
      <c r="D11" s="22"/>
      <c r="E11" s="146"/>
      <c r="F11" s="146"/>
      <c r="G11" s="146"/>
      <c r="H11" s="146"/>
      <c r="I11" s="172"/>
      <c r="J11" s="173"/>
      <c r="K11" s="125" t="s">
        <v>245</v>
      </c>
      <c r="L11" s="137" t="s">
        <v>252</v>
      </c>
      <c r="N11" s="176"/>
    </row>
    <row r="12" spans="2:14">
      <c r="B12" s="7" t="s">
        <v>6</v>
      </c>
      <c r="C12" s="32"/>
      <c r="D12" s="22"/>
      <c r="E12" s="146"/>
      <c r="F12" s="146"/>
      <c r="G12" s="146"/>
      <c r="H12" s="146"/>
      <c r="I12" s="172"/>
      <c r="J12" s="173"/>
      <c r="K12" s="125" t="s">
        <v>246</v>
      </c>
      <c r="L12" s="137" t="s">
        <v>253</v>
      </c>
      <c r="M12" s="140"/>
      <c r="N12" s="134"/>
    </row>
    <row r="13" spans="2:14">
      <c r="B13" s="7" t="s">
        <v>8</v>
      </c>
      <c r="C13" s="32"/>
      <c r="D13" s="22"/>
      <c r="E13" s="146"/>
      <c r="F13" s="146"/>
      <c r="G13" s="146"/>
      <c r="H13" s="146"/>
      <c r="I13" s="173"/>
      <c r="J13" s="173"/>
      <c r="K13" s="126" t="s">
        <v>247</v>
      </c>
      <c r="L13" s="137" t="s">
        <v>254</v>
      </c>
      <c r="M13" s="140"/>
      <c r="N13" s="134"/>
    </row>
    <row r="14" spans="2:14" ht="16" thickBot="1">
      <c r="B14" s="8" t="s">
        <v>9</v>
      </c>
      <c r="C14" s="33"/>
      <c r="D14" s="147"/>
      <c r="E14" s="148"/>
      <c r="F14" s="148"/>
      <c r="G14" s="148"/>
      <c r="H14" s="148"/>
      <c r="I14" s="174"/>
      <c r="J14" s="174"/>
      <c r="K14" s="127" t="s">
        <v>248</v>
      </c>
      <c r="L14" s="138" t="s">
        <v>7</v>
      </c>
      <c r="M14" s="141"/>
      <c r="N14" s="135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68"/>
      <c r="H17" s="151"/>
      <c r="I17" s="151"/>
      <c r="J17" s="152"/>
      <c r="K17" s="151"/>
      <c r="L17" s="151"/>
      <c r="M17" s="152"/>
      <c r="N17" s="1"/>
    </row>
    <row r="18" spans="2:14">
      <c r="B18" s="3"/>
      <c r="C18" s="4" t="s">
        <v>10</v>
      </c>
      <c r="D18" s="9">
        <v>20</v>
      </c>
      <c r="E18" s="17"/>
      <c r="F18" s="2"/>
      <c r="G18" s="153"/>
      <c r="H18" s="153"/>
      <c r="I18" s="154"/>
      <c r="J18" s="154"/>
      <c r="K18" s="153"/>
      <c r="L18" s="154"/>
      <c r="M18" s="154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53"/>
      <c r="H19" s="153"/>
      <c r="I19" s="154"/>
      <c r="J19" s="154"/>
      <c r="K19" s="153"/>
      <c r="L19" s="154"/>
      <c r="M19" s="154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53"/>
      <c r="H20" s="153"/>
      <c r="I20" s="154"/>
      <c r="J20" s="154"/>
      <c r="K20" s="153"/>
      <c r="L20" s="154"/>
      <c r="M20" s="154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53"/>
      <c r="H21" s="153"/>
      <c r="I21" s="154"/>
      <c r="J21" s="154"/>
      <c r="K21" s="153"/>
      <c r="L21" s="154"/>
      <c r="M21" s="154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153"/>
      <c r="H22" s="153"/>
      <c r="I22" s="154"/>
      <c r="J22" s="154"/>
      <c r="K22" s="153"/>
      <c r="L22" s="154"/>
      <c r="M22" s="154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153"/>
      <c r="H23" s="153"/>
      <c r="I23" s="154"/>
      <c r="J23" s="154"/>
      <c r="K23" s="153"/>
      <c r="L23" s="154"/>
      <c r="M23" s="154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53"/>
      <c r="H24" s="153"/>
      <c r="I24" s="154"/>
      <c r="J24" s="154"/>
      <c r="K24" s="153"/>
      <c r="L24" s="154"/>
      <c r="M24" s="154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153"/>
      <c r="H25" s="153"/>
      <c r="I25" s="154"/>
      <c r="J25" s="154"/>
      <c r="K25" s="153"/>
      <c r="L25" s="154"/>
      <c r="M25" s="154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28">
        <v>3</v>
      </c>
      <c r="C30" s="129" t="s">
        <v>29</v>
      </c>
      <c r="D30" s="129" t="s">
        <v>28</v>
      </c>
      <c r="E30" s="130" t="s">
        <v>30</v>
      </c>
    </row>
    <row r="31" spans="2:14">
      <c r="B31" s="131">
        <v>4</v>
      </c>
      <c r="C31" s="132" t="s">
        <v>33</v>
      </c>
      <c r="D31" s="132" t="s">
        <v>32</v>
      </c>
      <c r="E31" s="133" t="s">
        <v>34</v>
      </c>
    </row>
    <row r="32" spans="2:14">
      <c r="B32" s="114">
        <v>5</v>
      </c>
      <c r="C32" s="112"/>
      <c r="D32" s="113" t="s">
        <v>198</v>
      </c>
      <c r="E32" s="115"/>
    </row>
  </sheetData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94" workbookViewId="0">
      <selection activeCell="D7" sqref="D7:D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171</v>
      </c>
    </row>
    <row r="3" spans="1:14">
      <c r="B3" s="38" t="s">
        <v>172</v>
      </c>
    </row>
    <row r="4" spans="1:14" ht="16" thickBot="1">
      <c r="C4" s="194" t="s">
        <v>199</v>
      </c>
      <c r="D4" s="194"/>
      <c r="E4" s="194"/>
      <c r="F4" s="194"/>
      <c r="I4" s="194" t="s">
        <v>200</v>
      </c>
      <c r="J4" s="194"/>
      <c r="K4" s="194"/>
      <c r="L4" s="194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93</v>
      </c>
      <c r="D6" s="116" t="s">
        <v>93</v>
      </c>
      <c r="E6" s="117" t="s">
        <v>111</v>
      </c>
      <c r="F6" s="117" t="s">
        <v>111</v>
      </c>
      <c r="G6" s="118"/>
      <c r="H6" s="118"/>
      <c r="I6" s="116" t="s">
        <v>93</v>
      </c>
      <c r="J6" s="116" t="s">
        <v>93</v>
      </c>
      <c r="K6" s="117" t="s">
        <v>111</v>
      </c>
      <c r="L6" s="117" t="s">
        <v>111</v>
      </c>
      <c r="M6" s="118"/>
      <c r="N6" s="118"/>
    </row>
    <row r="7" spans="1:14">
      <c r="B7" s="52" t="s">
        <v>1</v>
      </c>
      <c r="C7" s="53" t="s">
        <v>241</v>
      </c>
      <c r="D7" s="54" t="s">
        <v>7</v>
      </c>
      <c r="E7" s="55" t="s">
        <v>241</v>
      </c>
      <c r="F7" s="56" t="s">
        <v>7</v>
      </c>
      <c r="G7" s="57"/>
      <c r="H7" s="57"/>
      <c r="I7" s="54" t="s">
        <v>227</v>
      </c>
      <c r="J7" s="54" t="s">
        <v>7</v>
      </c>
      <c r="K7" s="55" t="s">
        <v>227</v>
      </c>
      <c r="L7" s="56" t="s">
        <v>7</v>
      </c>
      <c r="M7" s="57"/>
      <c r="N7" s="58"/>
    </row>
    <row r="8" spans="1:14">
      <c r="B8" s="52" t="s">
        <v>2</v>
      </c>
      <c r="C8" s="59" t="s">
        <v>242</v>
      </c>
      <c r="D8" s="60" t="s">
        <v>249</v>
      </c>
      <c r="E8" s="61" t="s">
        <v>242</v>
      </c>
      <c r="F8" s="61" t="s">
        <v>249</v>
      </c>
      <c r="G8" s="62"/>
      <c r="H8" s="62"/>
      <c r="I8" s="63" t="s">
        <v>228</v>
      </c>
      <c r="J8" s="60" t="s">
        <v>235</v>
      </c>
      <c r="K8" s="61" t="s">
        <v>228</v>
      </c>
      <c r="L8" s="61" t="s">
        <v>235</v>
      </c>
      <c r="M8" s="62"/>
      <c r="N8" s="64"/>
    </row>
    <row r="9" spans="1:14">
      <c r="B9" s="52" t="s">
        <v>3</v>
      </c>
      <c r="C9" s="59" t="s">
        <v>243</v>
      </c>
      <c r="D9" s="60" t="s">
        <v>250</v>
      </c>
      <c r="E9" s="61" t="s">
        <v>243</v>
      </c>
      <c r="F9" s="61" t="s">
        <v>250</v>
      </c>
      <c r="G9" s="62"/>
      <c r="H9" s="62"/>
      <c r="I9" s="63" t="s">
        <v>229</v>
      </c>
      <c r="J9" s="60" t="s">
        <v>236</v>
      </c>
      <c r="K9" s="61" t="s">
        <v>229</v>
      </c>
      <c r="L9" s="61" t="s">
        <v>236</v>
      </c>
      <c r="M9" s="62"/>
      <c r="N9" s="64"/>
    </row>
    <row r="10" spans="1:14">
      <c r="B10" s="52" t="s">
        <v>4</v>
      </c>
      <c r="C10" s="59" t="s">
        <v>244</v>
      </c>
      <c r="D10" s="60" t="s">
        <v>251</v>
      </c>
      <c r="E10" s="61" t="s">
        <v>244</v>
      </c>
      <c r="F10" s="61" t="s">
        <v>251</v>
      </c>
      <c r="G10" s="62"/>
      <c r="H10" s="62"/>
      <c r="I10" s="63" t="s">
        <v>230</v>
      </c>
      <c r="J10" s="60" t="s">
        <v>237</v>
      </c>
      <c r="K10" s="61" t="s">
        <v>230</v>
      </c>
      <c r="L10" s="61" t="s">
        <v>237</v>
      </c>
      <c r="M10" s="62"/>
      <c r="N10" s="64"/>
    </row>
    <row r="11" spans="1:14">
      <c r="B11" s="52" t="s">
        <v>5</v>
      </c>
      <c r="C11" s="59" t="s">
        <v>245</v>
      </c>
      <c r="D11" s="60" t="s">
        <v>252</v>
      </c>
      <c r="E11" s="61" t="s">
        <v>245</v>
      </c>
      <c r="F11" s="61" t="s">
        <v>252</v>
      </c>
      <c r="G11" s="62"/>
      <c r="H11" s="62"/>
      <c r="I11" s="63" t="s">
        <v>231</v>
      </c>
      <c r="J11" s="60" t="s">
        <v>238</v>
      </c>
      <c r="K11" s="61" t="s">
        <v>231</v>
      </c>
      <c r="L11" s="61" t="s">
        <v>238</v>
      </c>
      <c r="M11" s="62"/>
      <c r="N11" s="64"/>
    </row>
    <row r="12" spans="1:14">
      <c r="B12" s="52" t="s">
        <v>6</v>
      </c>
      <c r="C12" s="59" t="s">
        <v>246</v>
      </c>
      <c r="D12" s="60" t="s">
        <v>253</v>
      </c>
      <c r="E12" s="61" t="s">
        <v>246</v>
      </c>
      <c r="F12" s="61" t="s">
        <v>253</v>
      </c>
      <c r="G12" s="62"/>
      <c r="H12" s="62"/>
      <c r="I12" s="63" t="s">
        <v>232</v>
      </c>
      <c r="J12" s="60" t="s">
        <v>239</v>
      </c>
      <c r="K12" s="61" t="s">
        <v>232</v>
      </c>
      <c r="L12" s="61" t="s">
        <v>239</v>
      </c>
      <c r="M12" s="62"/>
      <c r="N12" s="64"/>
    </row>
    <row r="13" spans="1:14">
      <c r="B13" s="52" t="s">
        <v>8</v>
      </c>
      <c r="C13" s="59" t="s">
        <v>247</v>
      </c>
      <c r="D13" s="60" t="s">
        <v>254</v>
      </c>
      <c r="E13" s="61" t="s">
        <v>247</v>
      </c>
      <c r="F13" s="61" t="s">
        <v>254</v>
      </c>
      <c r="G13" s="62"/>
      <c r="H13" s="62"/>
      <c r="I13" s="63" t="s">
        <v>233</v>
      </c>
      <c r="J13" s="60" t="s">
        <v>240</v>
      </c>
      <c r="K13" s="61" t="s">
        <v>233</v>
      </c>
      <c r="L13" s="61" t="s">
        <v>240</v>
      </c>
      <c r="M13" s="62"/>
      <c r="N13" s="64"/>
    </row>
    <row r="14" spans="1:14" ht="16" thickBot="1">
      <c r="B14" s="65" t="s">
        <v>9</v>
      </c>
      <c r="C14" s="66" t="s">
        <v>248</v>
      </c>
      <c r="D14" s="67" t="s">
        <v>109</v>
      </c>
      <c r="E14" s="68" t="s">
        <v>248</v>
      </c>
      <c r="F14" s="69" t="s">
        <v>109</v>
      </c>
      <c r="G14" s="70"/>
      <c r="H14" s="70"/>
      <c r="I14" s="67" t="s">
        <v>234</v>
      </c>
      <c r="J14" s="67" t="s">
        <v>109</v>
      </c>
      <c r="K14" s="68" t="s">
        <v>234</v>
      </c>
      <c r="L14" s="69" t="s">
        <v>109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173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93</v>
      </c>
      <c r="D19" s="76" t="s">
        <v>93</v>
      </c>
      <c r="E19" s="76" t="s">
        <v>93</v>
      </c>
      <c r="F19" s="77" t="s">
        <v>93</v>
      </c>
      <c r="G19" s="76" t="s">
        <v>93</v>
      </c>
      <c r="H19" s="77" t="s">
        <v>93</v>
      </c>
      <c r="I19" s="78" t="s">
        <v>111</v>
      </c>
      <c r="J19" s="55" t="s">
        <v>111</v>
      </c>
      <c r="K19" s="55" t="s">
        <v>111</v>
      </c>
      <c r="L19" s="55" t="s">
        <v>111</v>
      </c>
      <c r="M19" s="55" t="s">
        <v>111</v>
      </c>
      <c r="N19" s="79" t="s">
        <v>111</v>
      </c>
      <c r="P19" s="38" t="str">
        <f>CONCATENATE(E20, "-5b")</f>
        <v>A08-8b-5b</v>
      </c>
      <c r="Q19" s="38" t="str">
        <f>CONCATENATE(F20, "-5b")</f>
        <v>NTC-8b-5b</v>
      </c>
      <c r="S19" s="78" t="s">
        <v>111</v>
      </c>
      <c r="T19" s="79" t="s">
        <v>111</v>
      </c>
    </row>
    <row r="20" spans="2:20" hidden="1">
      <c r="B20" s="52" t="s">
        <v>1</v>
      </c>
      <c r="C20" s="59" t="s">
        <v>174</v>
      </c>
      <c r="D20" s="63" t="s">
        <v>175</v>
      </c>
      <c r="E20" s="63" t="s">
        <v>176</v>
      </c>
      <c r="F20" s="80" t="s">
        <v>177</v>
      </c>
      <c r="G20" s="63" t="s">
        <v>178</v>
      </c>
      <c r="H20" s="80" t="s">
        <v>7</v>
      </c>
      <c r="I20" s="81" t="s">
        <v>174</v>
      </c>
      <c r="J20" s="82" t="s">
        <v>175</v>
      </c>
      <c r="K20" s="61" t="s">
        <v>176</v>
      </c>
      <c r="L20" s="82" t="s">
        <v>177</v>
      </c>
      <c r="M20" s="61" t="s">
        <v>178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92</v>
      </c>
      <c r="T20" s="83" t="s">
        <v>7</v>
      </c>
    </row>
    <row r="21" spans="2:20" hidden="1">
      <c r="B21" s="52" t="s">
        <v>2</v>
      </c>
      <c r="C21" s="59" t="s">
        <v>179</v>
      </c>
      <c r="D21" s="63" t="s">
        <v>174</v>
      </c>
      <c r="E21" s="63" t="s">
        <v>180</v>
      </c>
      <c r="F21" s="80" t="s">
        <v>176</v>
      </c>
      <c r="G21" s="63" t="s">
        <v>178</v>
      </c>
      <c r="H21" s="80" t="s">
        <v>178</v>
      </c>
      <c r="I21" s="81" t="s">
        <v>179</v>
      </c>
      <c r="J21" s="61" t="s">
        <v>174</v>
      </c>
      <c r="K21" s="61" t="s">
        <v>180</v>
      </c>
      <c r="L21" s="61" t="s">
        <v>176</v>
      </c>
      <c r="M21" s="61" t="s">
        <v>178</v>
      </c>
      <c r="N21" s="85" t="s">
        <v>178</v>
      </c>
      <c r="P21" s="38" t="str">
        <f t="shared" si="0"/>
        <v>C08-8b-5b</v>
      </c>
      <c r="Q21" s="38" t="str">
        <f t="shared" si="0"/>
        <v>B08-8b-5b</v>
      </c>
      <c r="S21" s="84" t="s">
        <v>94</v>
      </c>
      <c r="T21" s="83" t="s">
        <v>101</v>
      </c>
    </row>
    <row r="22" spans="2:20" hidden="1">
      <c r="B22" s="52" t="s">
        <v>3</v>
      </c>
      <c r="C22" s="59" t="s">
        <v>181</v>
      </c>
      <c r="D22" s="63" t="s">
        <v>179</v>
      </c>
      <c r="E22" s="63" t="s">
        <v>182</v>
      </c>
      <c r="F22" s="80" t="s">
        <v>180</v>
      </c>
      <c r="G22" s="63" t="s">
        <v>178</v>
      </c>
      <c r="H22" s="80" t="s">
        <v>178</v>
      </c>
      <c r="I22" s="81" t="s">
        <v>181</v>
      </c>
      <c r="J22" s="61" t="s">
        <v>179</v>
      </c>
      <c r="K22" s="61" t="s">
        <v>182</v>
      </c>
      <c r="L22" s="61" t="s">
        <v>180</v>
      </c>
      <c r="M22" s="61" t="s">
        <v>178</v>
      </c>
      <c r="N22" s="85" t="s">
        <v>178</v>
      </c>
      <c r="P22" s="38" t="str">
        <f t="shared" si="0"/>
        <v>D08-8b-5b</v>
      </c>
      <c r="Q22" s="38" t="str">
        <f t="shared" si="0"/>
        <v>C08-8b-5b</v>
      </c>
      <c r="S22" s="84" t="s">
        <v>95</v>
      </c>
      <c r="T22" s="83" t="s">
        <v>102</v>
      </c>
    </row>
    <row r="23" spans="2:20" hidden="1">
      <c r="B23" s="52" t="s">
        <v>4</v>
      </c>
      <c r="C23" s="59" t="s">
        <v>183</v>
      </c>
      <c r="D23" s="63" t="s">
        <v>181</v>
      </c>
      <c r="E23" s="63" t="s">
        <v>184</v>
      </c>
      <c r="F23" s="80" t="s">
        <v>182</v>
      </c>
      <c r="G23" s="63" t="s">
        <v>178</v>
      </c>
      <c r="H23" s="80" t="s">
        <v>178</v>
      </c>
      <c r="I23" s="81" t="s">
        <v>183</v>
      </c>
      <c r="J23" s="61" t="s">
        <v>181</v>
      </c>
      <c r="K23" s="61" t="s">
        <v>184</v>
      </c>
      <c r="L23" s="61" t="s">
        <v>182</v>
      </c>
      <c r="M23" s="61" t="s">
        <v>178</v>
      </c>
      <c r="N23" s="85" t="s">
        <v>178</v>
      </c>
      <c r="P23" s="38" t="str">
        <f t="shared" si="0"/>
        <v>E08-8b-5b</v>
      </c>
      <c r="Q23" s="38" t="str">
        <f t="shared" si="0"/>
        <v>D08-8b-5b</v>
      </c>
      <c r="S23" s="84" t="s">
        <v>96</v>
      </c>
      <c r="T23" s="83" t="s">
        <v>103</v>
      </c>
    </row>
    <row r="24" spans="2:20" hidden="1">
      <c r="B24" s="52" t="s">
        <v>5</v>
      </c>
      <c r="C24" s="59" t="s">
        <v>185</v>
      </c>
      <c r="D24" s="63" t="s">
        <v>183</v>
      </c>
      <c r="E24" s="63" t="s">
        <v>186</v>
      </c>
      <c r="F24" s="80" t="s">
        <v>184</v>
      </c>
      <c r="G24" s="63" t="s">
        <v>178</v>
      </c>
      <c r="H24" s="80" t="s">
        <v>178</v>
      </c>
      <c r="I24" s="81" t="s">
        <v>185</v>
      </c>
      <c r="J24" s="61" t="s">
        <v>183</v>
      </c>
      <c r="K24" s="61" t="s">
        <v>186</v>
      </c>
      <c r="L24" s="61" t="s">
        <v>184</v>
      </c>
      <c r="M24" s="61" t="s">
        <v>178</v>
      </c>
      <c r="N24" s="85" t="s">
        <v>178</v>
      </c>
      <c r="P24" s="38" t="str">
        <f t="shared" si="0"/>
        <v>F08-8b-5b</v>
      </c>
      <c r="Q24" s="38" t="str">
        <f t="shared" si="0"/>
        <v>E08-8b-5b</v>
      </c>
      <c r="S24" s="84" t="s">
        <v>97</v>
      </c>
      <c r="T24" s="83" t="s">
        <v>104</v>
      </c>
    </row>
    <row r="25" spans="2:20" hidden="1">
      <c r="B25" s="52" t="s">
        <v>6</v>
      </c>
      <c r="C25" s="59" t="s">
        <v>187</v>
      </c>
      <c r="D25" s="63" t="s">
        <v>185</v>
      </c>
      <c r="E25" s="63" t="s">
        <v>188</v>
      </c>
      <c r="F25" s="80" t="s">
        <v>186</v>
      </c>
      <c r="G25" s="63" t="s">
        <v>178</v>
      </c>
      <c r="H25" s="80" t="s">
        <v>178</v>
      </c>
      <c r="I25" s="81" t="s">
        <v>187</v>
      </c>
      <c r="J25" s="61" t="s">
        <v>185</v>
      </c>
      <c r="K25" s="61" t="s">
        <v>188</v>
      </c>
      <c r="L25" s="61" t="s">
        <v>186</v>
      </c>
      <c r="M25" s="61" t="s">
        <v>178</v>
      </c>
      <c r="N25" s="85" t="s">
        <v>178</v>
      </c>
      <c r="P25" s="38" t="str">
        <f t="shared" si="0"/>
        <v>G08-8b-5b</v>
      </c>
      <c r="Q25" s="38" t="str">
        <f t="shared" si="0"/>
        <v>F08-8b-5b</v>
      </c>
      <c r="S25" s="84" t="s">
        <v>98</v>
      </c>
      <c r="T25" s="83" t="s">
        <v>105</v>
      </c>
    </row>
    <row r="26" spans="2:20" hidden="1">
      <c r="B26" s="52" t="s">
        <v>8</v>
      </c>
      <c r="C26" s="59" t="s">
        <v>189</v>
      </c>
      <c r="D26" s="63" t="s">
        <v>187</v>
      </c>
      <c r="E26" s="63" t="s">
        <v>190</v>
      </c>
      <c r="F26" s="80" t="s">
        <v>188</v>
      </c>
      <c r="G26" s="63" t="s">
        <v>178</v>
      </c>
      <c r="H26" s="80" t="s">
        <v>178</v>
      </c>
      <c r="I26" s="81" t="s">
        <v>189</v>
      </c>
      <c r="J26" s="61" t="s">
        <v>187</v>
      </c>
      <c r="K26" s="61" t="s">
        <v>190</v>
      </c>
      <c r="L26" s="61" t="s">
        <v>188</v>
      </c>
      <c r="M26" s="61" t="s">
        <v>178</v>
      </c>
      <c r="N26" s="85" t="s">
        <v>178</v>
      </c>
      <c r="P26" s="38" t="str">
        <f t="shared" si="0"/>
        <v>H08-8b-5b</v>
      </c>
      <c r="Q26" s="38" t="str">
        <f t="shared" si="0"/>
        <v>Positive Control-8b-5b</v>
      </c>
      <c r="S26" s="84" t="s">
        <v>99</v>
      </c>
      <c r="T26" s="83" t="s">
        <v>106</v>
      </c>
    </row>
    <row r="27" spans="2:20" ht="16" hidden="1" thickBot="1">
      <c r="B27" s="65" t="s">
        <v>9</v>
      </c>
      <c r="C27" s="66" t="s">
        <v>191</v>
      </c>
      <c r="D27" s="67" t="s">
        <v>192</v>
      </c>
      <c r="E27" s="67" t="s">
        <v>193</v>
      </c>
      <c r="F27" s="86" t="s">
        <v>194</v>
      </c>
      <c r="G27" s="67" t="s">
        <v>178</v>
      </c>
      <c r="H27" s="86" t="s">
        <v>109</v>
      </c>
      <c r="I27" s="87" t="s">
        <v>191</v>
      </c>
      <c r="J27" s="69" t="s">
        <v>192</v>
      </c>
      <c r="K27" s="68" t="s">
        <v>193</v>
      </c>
      <c r="L27" s="69" t="s">
        <v>194</v>
      </c>
      <c r="M27" s="68" t="s">
        <v>178</v>
      </c>
      <c r="N27" s="88" t="s">
        <v>109</v>
      </c>
      <c r="P27" s="38" t="str">
        <f t="shared" si="0"/>
        <v>-5b</v>
      </c>
      <c r="Q27" s="38" t="str">
        <f t="shared" si="0"/>
        <v>-5b</v>
      </c>
      <c r="S27" s="89" t="s">
        <v>100</v>
      </c>
      <c r="T27" s="88" t="s">
        <v>109</v>
      </c>
    </row>
    <row r="28" spans="2:20" ht="16" thickBot="1"/>
    <row r="29" spans="2:20" ht="16" thickBot="1">
      <c r="B29" s="90"/>
      <c r="C29" s="91" t="s">
        <v>195</v>
      </c>
      <c r="D29" s="92"/>
      <c r="E29" s="93"/>
      <c r="F29" s="94"/>
      <c r="G29" s="94"/>
      <c r="H29" s="195"/>
      <c r="I29" s="195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93"/>
      <c r="I30" s="193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93"/>
      <c r="I31" s="193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92"/>
      <c r="I32" s="192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93"/>
      <c r="I33" s="193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A27EC48D-A778-4898-8102-23A6215C0E91}"/>
</file>

<file path=customXml/itemProps2.xml><?xml version="1.0" encoding="utf-8"?>
<ds:datastoreItem xmlns:ds="http://schemas.openxmlformats.org/officeDocument/2006/customXml" ds:itemID="{F3F9205D-7CB7-425C-BCC2-5A506375B6FA}"/>
</file>

<file path=customXml/itemProps3.xml><?xml version="1.0" encoding="utf-8"?>
<ds:datastoreItem xmlns:ds="http://schemas.openxmlformats.org/officeDocument/2006/customXml" ds:itemID="{2FEEDCCA-17AE-472A-9FCA-D760359B322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Results N2 N1 "Regular" samples</vt:lpstr>
      <vt:lpstr>Results N2 N1 "Regular" sam (2)</vt:lpstr>
      <vt:lpstr>Variant ddPCR data</vt:lpstr>
      <vt:lpstr>Variant N1 N2 ddPCR data</vt:lpstr>
      <vt:lpstr>Regular 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2021-11-19T22:40:21Z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